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ЭтаКнига" defaultThemeVersion="124226"/>
  <bookViews>
    <workbookView xWindow="0" yWindow="72" windowWidth="12288" windowHeight="4668" tabRatio="935" activeTab="9"/>
  </bookViews>
  <sheets>
    <sheet name="Таблица 1.1" sheetId="1" r:id="rId1"/>
    <sheet name="Таблица 1.2" sheetId="2" r:id="rId2"/>
    <sheet name="Таблица 2.1" sheetId="27" r:id="rId3"/>
    <sheet name="Таблица 2.2" sheetId="18" r:id="rId4"/>
    <sheet name="Таблица 2.3" sheetId="76" r:id="rId5"/>
    <sheet name="Таблица 2.4" sheetId="17" r:id="rId6"/>
    <sheet name="Таблица 2.5" sheetId="19" r:id="rId7"/>
    <sheet name="Таблица 2.6" sheetId="86" r:id="rId8"/>
    <sheet name="Таблица 2.8" sheetId="23" r:id="rId9"/>
    <sheet name="Таблица 2.9" sheetId="25" r:id="rId10"/>
    <sheet name="Таблица 2.10" sheetId="26" r:id="rId11"/>
    <sheet name="Таблица 2.11" sheetId="62" r:id="rId12"/>
    <sheet name="Таблица 2.12" sheetId="45" r:id="rId13"/>
    <sheet name="Таблица 2.13" sheetId="64" r:id="rId14"/>
    <sheet name="Таблица 2.14" sheetId="67" r:id="rId15"/>
    <sheet name="Таблица 2.15" sheetId="68" r:id="rId16"/>
    <sheet name="Таблица 2.16" sheetId="16" r:id="rId17"/>
    <sheet name="Таблица 2.17" sheetId="84" r:id="rId18"/>
    <sheet name="Таблица 2.18" sheetId="47" r:id="rId19"/>
    <sheet name="Таблица 2.19" sheetId="48" r:id="rId20"/>
    <sheet name="Таблица 2.20" sheetId="54" r:id="rId21"/>
    <sheet name="Таблица 2.21" sheetId="51" r:id="rId22"/>
    <sheet name="Таблица 2.22" sheetId="59" r:id="rId23"/>
    <sheet name="Таблица 2.23" sheetId="53" r:id="rId24"/>
    <sheet name="Таблица 2.24" sheetId="56" r:id="rId25"/>
    <sheet name="Таблица 2.25" sheetId="55" r:id="rId26"/>
    <sheet name="Таблица 2.26" sheetId="20" r:id="rId27"/>
    <sheet name="Таблица 2.27" sheetId="21" r:id="rId28"/>
    <sheet name="Таблица 2.28" sheetId="28" r:id="rId29"/>
    <sheet name="Таблица 2.29" sheetId="66" r:id="rId30"/>
    <sheet name="Таблица 2.30" sheetId="29" r:id="rId31"/>
    <sheet name="Таблица 2.31" sheetId="30" r:id="rId32"/>
    <sheet name="Таблица 2.32" sheetId="31" r:id="rId33"/>
    <sheet name="Таблица 2.33" sheetId="40" r:id="rId34"/>
    <sheet name="Таблица 2.34" sheetId="36" r:id="rId35"/>
    <sheet name="Таблица 2.35" sheetId="37" r:id="rId36"/>
    <sheet name="Таблица 2.36" sheetId="38" r:id="rId37"/>
    <sheet name="Таблица 2.38" sheetId="78" r:id="rId38"/>
    <sheet name="Таблица 2.39" sheetId="42" r:id="rId39"/>
    <sheet name="Таблица 2.40" sheetId="44" r:id="rId40"/>
    <sheet name="Таблица 2.41" sheetId="46" r:id="rId41"/>
    <sheet name="Таблица 2.42" sheetId="43" r:id="rId42"/>
    <sheet name="Таблица 2.43" sheetId="90" r:id="rId43"/>
    <sheet name="Таблица 2.44" sheetId="99" r:id="rId44"/>
    <sheet name="Таблица 2.45" sheetId="102" r:id="rId45"/>
    <sheet name="Таблица 2.46" sheetId="105" r:id="rId46"/>
    <sheet name="Таблица 2.47" sheetId="107" r:id="rId47"/>
    <sheet name="Таблица 2.48" sheetId="109" r:id="rId48"/>
    <sheet name="Таблица 2.49" sheetId="112" r:id="rId49"/>
    <sheet name="Таблица 2.50" sheetId="117" r:id="rId50"/>
    <sheet name="Таблица 2.51" sheetId="118" r:id="rId51"/>
    <sheet name="Таблица 2.52" sheetId="119" r:id="rId52"/>
    <sheet name="Таблица 2.53" sheetId="116" r:id="rId53"/>
    <sheet name="Таблица 2.54" sheetId="114" r:id="rId54"/>
    <sheet name="Таблица 3.1" sheetId="4" r:id="rId55"/>
    <sheet name="Таблица 3.2" sheetId="5" r:id="rId56"/>
    <sheet name="Таблица 3.3" sheetId="6" r:id="rId57"/>
    <sheet name="Таблица 3.4" sheetId="7" r:id="rId58"/>
    <sheet name="Таблица 3.5" sheetId="3" r:id="rId59"/>
    <sheet name="Таблица 3.6" sheetId="11" r:id="rId60"/>
    <sheet name="Таблица 3.7" sheetId="12" r:id="rId61"/>
    <sheet name="Таблица 3.8" sheetId="72" r:id="rId62"/>
    <sheet name="Таблица 3.9" sheetId="10" r:id="rId63"/>
    <sheet name="Таблица 3.10" sheetId="85" r:id="rId64"/>
    <sheet name="Таблица 3.11" sheetId="73" r:id="rId65"/>
    <sheet name="Таблица 3.12" sheetId="13" r:id="rId66"/>
    <sheet name="Таблица 3.13" sheetId="14" r:id="rId67"/>
    <sheet name="Таблица 3.14" sheetId="101" r:id="rId68"/>
    <sheet name="Таблица 4.1" sheetId="89" r:id="rId69"/>
    <sheet name="Таблица 4.2" sheetId="81" r:id="rId70"/>
    <sheet name="Таблица 4.3" sheetId="49" r:id="rId71"/>
    <sheet name="Таблица 4.4" sheetId="104" r:id="rId72"/>
    <sheet name="Таблица 4.5" sheetId="108" r:id="rId73"/>
    <sheet name="Таблица 4.6" sheetId="110" r:id="rId74"/>
    <sheet name="Таблица 4.7" sheetId="115" r:id="rId75"/>
    <sheet name="Таблица 4.8" sheetId="113" r:id="rId76"/>
  </sheets>
  <externalReferences>
    <externalReference r:id="rId77"/>
    <externalReference r:id="rId78"/>
  </externalReferences>
  <definedNames>
    <definedName name="___INDEX_SHEET___ASAP_Utilities" localSheetId="1">'[1]Index sheet'!#REF!</definedName>
    <definedName name="___INDEX_SHEET___ASAP_Utilities" localSheetId="2">'[1]Index sheet'!#REF!</definedName>
    <definedName name="___INDEX_SHEET___ASAP_Utilities" localSheetId="10">'[1]Index sheet'!#REF!</definedName>
    <definedName name="___INDEX_SHEET___ASAP_Utilities" localSheetId="11">'[1]Index sheet'!#REF!</definedName>
    <definedName name="___INDEX_SHEET___ASAP_Utilities" localSheetId="12">'[1]Index sheet'!#REF!</definedName>
    <definedName name="___INDEX_SHEET___ASAP_Utilities" localSheetId="13">'[1]Index sheet'!#REF!</definedName>
    <definedName name="___INDEX_SHEET___ASAP_Utilities" localSheetId="14">'[1]Index sheet'!#REF!</definedName>
    <definedName name="___INDEX_SHEET___ASAP_Utilities" localSheetId="15">'[1]Index sheet'!#REF!</definedName>
    <definedName name="___INDEX_SHEET___ASAP_Utilities" localSheetId="16">'[1]Index sheet'!#REF!</definedName>
    <definedName name="___INDEX_SHEET___ASAP_Utilities" localSheetId="17">'[1]Index sheet'!#REF!</definedName>
    <definedName name="___INDEX_SHEET___ASAP_Utilities" localSheetId="18">'[1]Index sheet'!#REF!</definedName>
    <definedName name="___INDEX_SHEET___ASAP_Utilities" localSheetId="19">'[1]Index sheet'!#REF!</definedName>
    <definedName name="___INDEX_SHEET___ASAP_Utilities" localSheetId="3">'[1]Index sheet'!#REF!</definedName>
    <definedName name="___INDEX_SHEET___ASAP_Utilities" localSheetId="20">'[1]Index sheet'!#REF!</definedName>
    <definedName name="___INDEX_SHEET___ASAP_Utilities" localSheetId="21">'[1]Index sheet'!#REF!</definedName>
    <definedName name="___INDEX_SHEET___ASAP_Utilities" localSheetId="22">'[1]Index sheet'!#REF!</definedName>
    <definedName name="___INDEX_SHEET___ASAP_Utilities" localSheetId="23">'[1]Index sheet'!#REF!</definedName>
    <definedName name="___INDEX_SHEET___ASAP_Utilities" localSheetId="24">'[1]Index sheet'!#REF!</definedName>
    <definedName name="___INDEX_SHEET___ASAP_Utilities" localSheetId="25">'[1]Index sheet'!#REF!</definedName>
    <definedName name="___INDEX_SHEET___ASAP_Utilities" localSheetId="26">'[1]Index sheet'!#REF!</definedName>
    <definedName name="___INDEX_SHEET___ASAP_Utilities" localSheetId="27">'[1]Index sheet'!#REF!</definedName>
    <definedName name="___INDEX_SHEET___ASAP_Utilities" localSheetId="28">'[1]Index sheet'!#REF!</definedName>
    <definedName name="___INDEX_SHEET___ASAP_Utilities" localSheetId="29">'[1]Index sheet'!#REF!</definedName>
    <definedName name="___INDEX_SHEET___ASAP_Utilities" localSheetId="4">'[1]Index sheet'!#REF!</definedName>
    <definedName name="___INDEX_SHEET___ASAP_Utilities" localSheetId="30">'[1]Index sheet'!#REF!</definedName>
    <definedName name="___INDEX_SHEET___ASAP_Utilities" localSheetId="31">'[1]Index sheet'!#REF!</definedName>
    <definedName name="___INDEX_SHEET___ASAP_Utilities" localSheetId="32">'[1]Index sheet'!#REF!</definedName>
    <definedName name="___INDEX_SHEET___ASAP_Utilities" localSheetId="33">'[1]Index sheet'!#REF!</definedName>
    <definedName name="___INDEX_SHEET___ASAP_Utilities" localSheetId="34">'[1]Index sheet'!#REF!</definedName>
    <definedName name="___INDEX_SHEET___ASAP_Utilities" localSheetId="35">'[1]Index sheet'!#REF!</definedName>
    <definedName name="___INDEX_SHEET___ASAP_Utilities" localSheetId="36">'[1]Index sheet'!#REF!</definedName>
    <definedName name="___INDEX_SHEET___ASAP_Utilities" localSheetId="37">'[1]Index sheet'!#REF!</definedName>
    <definedName name="___INDEX_SHEET___ASAP_Utilities" localSheetId="38">'[1]Index sheet'!#REF!</definedName>
    <definedName name="___INDEX_SHEET___ASAP_Utilities" localSheetId="5">'[1]Index sheet'!#REF!</definedName>
    <definedName name="___INDEX_SHEET___ASAP_Utilities" localSheetId="39">'[1]Index sheet'!#REF!</definedName>
    <definedName name="___INDEX_SHEET___ASAP_Utilities" localSheetId="40">'[1]Index sheet'!#REF!</definedName>
    <definedName name="___INDEX_SHEET___ASAP_Utilities" localSheetId="41">'[1]Index sheet'!#REF!</definedName>
    <definedName name="___INDEX_SHEET___ASAP_Utilities" localSheetId="42">'[1]Index sheet'!#REF!</definedName>
    <definedName name="___INDEX_SHEET___ASAP_Utilities" localSheetId="43">'[2]Index sheet'!#REF!</definedName>
    <definedName name="___INDEX_SHEET___ASAP_Utilities" localSheetId="44">'[2]Index sheet'!#REF!</definedName>
    <definedName name="___INDEX_SHEET___ASAP_Utilities" localSheetId="45">'[2]Index sheet'!#REF!</definedName>
    <definedName name="___INDEX_SHEET___ASAP_Utilities" localSheetId="46">'[1]Index sheet'!#REF!</definedName>
    <definedName name="___INDEX_SHEET___ASAP_Utilities" localSheetId="47">'[1]Index sheet'!#REF!</definedName>
    <definedName name="___INDEX_SHEET___ASAP_Utilities" localSheetId="48">'[1]Index sheet'!#REF!</definedName>
    <definedName name="___INDEX_SHEET___ASAP_Utilities" localSheetId="6">'[1]Index sheet'!#REF!</definedName>
    <definedName name="___INDEX_SHEET___ASAP_Utilities" localSheetId="49">'[1]Index sheet'!#REF!</definedName>
    <definedName name="___INDEX_SHEET___ASAP_Utilities" localSheetId="50">'[2]Index sheet'!#REF!</definedName>
    <definedName name="___INDEX_SHEET___ASAP_Utilities" localSheetId="51">'[2]Index sheet'!#REF!</definedName>
    <definedName name="___INDEX_SHEET___ASAP_Utilities" localSheetId="52">'[1]Index sheet'!#REF!</definedName>
    <definedName name="___INDEX_SHEET___ASAP_Utilities" localSheetId="53">'[1]Index sheet'!#REF!</definedName>
    <definedName name="___INDEX_SHEET___ASAP_Utilities" localSheetId="7">'[1]Index sheet'!#REF!</definedName>
    <definedName name="___INDEX_SHEET___ASAP_Utilities" localSheetId="8">'[1]Index sheet'!#REF!</definedName>
    <definedName name="___INDEX_SHEET___ASAP_Utilities" localSheetId="9">'[1]Index sheet'!#REF!</definedName>
    <definedName name="___INDEX_SHEET___ASAP_Utilities" localSheetId="54">'[1]Index sheet'!#REF!</definedName>
    <definedName name="___INDEX_SHEET___ASAP_Utilities" localSheetId="63">'[1]Index sheet'!#REF!</definedName>
    <definedName name="___INDEX_SHEET___ASAP_Utilities" localSheetId="65">'[1]Index sheet'!#REF!</definedName>
    <definedName name="___INDEX_SHEET___ASAP_Utilities" localSheetId="66">'[1]Index sheet'!#REF!</definedName>
    <definedName name="___INDEX_SHEET___ASAP_Utilities" localSheetId="67">'[2]Index sheet'!#REF!</definedName>
    <definedName name="___INDEX_SHEET___ASAP_Utilities" localSheetId="55">'[1]Index sheet'!#REF!</definedName>
    <definedName name="___INDEX_SHEET___ASAP_Utilities" localSheetId="56">'[1]Index sheet'!#REF!</definedName>
    <definedName name="___INDEX_SHEET___ASAP_Utilities" localSheetId="57">'[1]Index sheet'!#REF!</definedName>
    <definedName name="___INDEX_SHEET___ASAP_Utilities" localSheetId="58">'[1]Index sheet'!#REF!</definedName>
    <definedName name="___INDEX_SHEET___ASAP_Utilities" localSheetId="59">'[1]Index sheet'!#REF!</definedName>
    <definedName name="___INDEX_SHEET___ASAP_Utilities" localSheetId="60">'[1]Index sheet'!#REF!</definedName>
    <definedName name="___INDEX_SHEET___ASAP_Utilities" localSheetId="61">'[1]Index sheet'!#REF!</definedName>
    <definedName name="___INDEX_SHEET___ASAP_Utilities" localSheetId="62">'[1]Index sheet'!#REF!</definedName>
    <definedName name="___INDEX_SHEET___ASAP_Utilities" localSheetId="68">'[1]Index sheet'!#REF!</definedName>
    <definedName name="___INDEX_SHEET___ASAP_Utilities" localSheetId="69">'[1]Index sheet'!#REF!</definedName>
    <definedName name="___INDEX_SHEET___ASAP_Utilities" localSheetId="70">'[1]Index sheet'!#REF!</definedName>
    <definedName name="___INDEX_SHEET___ASAP_Utilities" localSheetId="71">'[1]Index sheet'!#REF!</definedName>
    <definedName name="___INDEX_SHEET___ASAP_Utilities" localSheetId="72">'[1]Index sheet'!#REF!</definedName>
    <definedName name="___INDEX_SHEET___ASAP_Utilities" localSheetId="73">'[1]Index sheet'!#REF!</definedName>
    <definedName name="___INDEX_SHEET___ASAP_Utilities" localSheetId="74">'[1]Index sheet'!#REF!</definedName>
    <definedName name="___INDEX_SHEET___ASAP_Utilities" localSheetId="75">'[1]Index sheet'!#REF!</definedName>
    <definedName name="___INDEX_SHEET___ASAP_Utilities">#REF!</definedName>
    <definedName name="_xlnm._FilterDatabase" localSheetId="2" hidden="1">'Таблица 2.1'!$A$4:$M$6</definedName>
    <definedName name="_xlnm._FilterDatabase" localSheetId="10" hidden="1">'Таблица 2.10'!$A$4:$O$40</definedName>
    <definedName name="_xlnm._FilterDatabase" localSheetId="7" hidden="1">'Таблица 2.6'!$A$4:$N$6</definedName>
    <definedName name="_xlnm._FilterDatabase" localSheetId="8" hidden="1">'Таблица 2.8'!$A$4:$M$38</definedName>
    <definedName name="_xlnm._FilterDatabase" localSheetId="9" hidden="1">'Таблица 2.9'!$A$4:$L$7</definedName>
    <definedName name="_xlnm._FilterDatabase" localSheetId="67" hidden="1">'Таблица 3.14'!$A$4:$D$4</definedName>
    <definedName name="_xlnm.Print_Titles" localSheetId="10">'Таблица 2.10'!$4:$4</definedName>
    <definedName name="_xlnm.Print_Titles" localSheetId="32">'Таблица 2.32'!$4:$4</definedName>
    <definedName name="_xlnm.Print_Titles" localSheetId="8">'Таблица 2.8'!$4:$4</definedName>
    <definedName name="_xlnm.Print_Titles" localSheetId="66">'Таблица 3.13'!$4:$4</definedName>
    <definedName name="_xlnm.Print_Titles" localSheetId="67">'Таблица 3.14'!$4:$4</definedName>
    <definedName name="й" localSheetId="17">'[1]Index sheet'!#REF!</definedName>
    <definedName name="й" localSheetId="42">'[1]Index sheet'!#REF!</definedName>
    <definedName name="й" localSheetId="43">'[2]Index sheet'!#REF!</definedName>
    <definedName name="й" localSheetId="44">'[2]Index sheet'!#REF!</definedName>
    <definedName name="й" localSheetId="45">'[2]Index sheet'!#REF!</definedName>
    <definedName name="й" localSheetId="46">'[1]Index sheet'!#REF!</definedName>
    <definedName name="й" localSheetId="47">'[1]Index sheet'!#REF!</definedName>
    <definedName name="й" localSheetId="48">'[1]Index sheet'!#REF!</definedName>
    <definedName name="й" localSheetId="49">'[1]Index sheet'!#REF!</definedName>
    <definedName name="й" localSheetId="50">'[2]Index sheet'!#REF!</definedName>
    <definedName name="й" localSheetId="51">'[2]Index sheet'!#REF!</definedName>
    <definedName name="й" localSheetId="52">'[1]Index sheet'!#REF!</definedName>
    <definedName name="й" localSheetId="53">'[1]Index sheet'!#REF!</definedName>
    <definedName name="й" localSheetId="7">'[1]Index sheet'!#REF!</definedName>
    <definedName name="й" localSheetId="63">'[1]Index sheet'!#REF!</definedName>
    <definedName name="й" localSheetId="67">'[2]Index sheet'!#REF!</definedName>
    <definedName name="й" localSheetId="68">'[1]Index sheet'!#REF!</definedName>
    <definedName name="й" localSheetId="69">'[1]Index sheet'!#REF!</definedName>
    <definedName name="й" localSheetId="71">'[1]Index sheet'!#REF!</definedName>
    <definedName name="й" localSheetId="72">'[1]Index sheet'!#REF!</definedName>
    <definedName name="й" localSheetId="73">'[1]Index sheet'!#REF!</definedName>
    <definedName name="й" localSheetId="74">'[1]Index sheet'!#REF!</definedName>
    <definedName name="й" localSheetId="75">'[1]Index sheet'!#REF!</definedName>
    <definedName name="й">'[1]Index sheet'!#REF!</definedName>
    <definedName name="_xlnm.Print_Area" localSheetId="0">'Таблица 1.1'!$A$1:$D$37</definedName>
    <definedName name="_xlnm.Print_Area" localSheetId="1">'Таблица 1.2'!$A$1:$E$48</definedName>
    <definedName name="_xlnm.Print_Area" localSheetId="2">'Таблица 2.1'!$A$1:$E$11</definedName>
    <definedName name="_xlnm.Print_Area" localSheetId="10">'Таблица 2.10'!$A$1:$G$45</definedName>
    <definedName name="_xlnm.Print_Area" localSheetId="11">'Таблица 2.11'!$A$1:$D$8</definedName>
    <definedName name="_xlnm.Print_Area" localSheetId="12">'Таблица 2.12'!$A$1:$D$8</definedName>
    <definedName name="_xlnm.Print_Area" localSheetId="13">'Таблица 2.13'!$A$1:$E$18</definedName>
    <definedName name="_xlnm.Print_Area" localSheetId="14">'Таблица 2.14'!$A$1:$D$9</definedName>
    <definedName name="_xlnm.Print_Area" localSheetId="15">'Таблица 2.15'!$A$1:$D$8</definedName>
    <definedName name="_xlnm.Print_Area" localSheetId="16">'Таблица 2.16'!$A$1:$E$11</definedName>
    <definedName name="_xlnm.Print_Area" localSheetId="17">'Таблица 2.17'!$A$1:$D$8</definedName>
    <definedName name="_xlnm.Print_Area" localSheetId="18">'Таблица 2.18'!$A$1:$D$37</definedName>
    <definedName name="_xlnm.Print_Area" localSheetId="19">'Таблица 2.19'!$A$1:$D$18</definedName>
    <definedName name="_xlnm.Print_Area" localSheetId="3">'Таблица 2.2'!$A$1:$D$13</definedName>
    <definedName name="_xlnm.Print_Area" localSheetId="20">'Таблица 2.20'!$A$1:$D$22</definedName>
    <definedName name="_xlnm.Print_Area" localSheetId="21">'Таблица 2.21'!$A$1:$E$10</definedName>
    <definedName name="_xlnm.Print_Area" localSheetId="22">'Таблица 2.22'!$A$1:$D$37</definedName>
    <definedName name="_xlnm.Print_Area" localSheetId="23">'Таблица 2.23'!$A$1:$E$18</definedName>
    <definedName name="_xlnm.Print_Area" localSheetId="24">'Таблица 2.24'!$A$1:$E$40</definedName>
    <definedName name="_xlnm.Print_Area" localSheetId="25">'Таблица 2.25'!$A$1:$D$36</definedName>
    <definedName name="_xlnm.Print_Area" localSheetId="26">'Таблица 2.26'!$A$1:$D$7</definedName>
    <definedName name="_xlnm.Print_Area" localSheetId="27">'Таблица 2.27'!$A$1:$D$9</definedName>
    <definedName name="_xlnm.Print_Area" localSheetId="28">'Таблица 2.28'!$A$1:$E$10</definedName>
    <definedName name="_xlnm.Print_Area" localSheetId="29">'Таблица 2.29'!$A$1:$E$11</definedName>
    <definedName name="_xlnm.Print_Area" localSheetId="4">'Таблица 2.3'!$A$1:$D$19</definedName>
    <definedName name="_xlnm.Print_Area" localSheetId="30">'Таблица 2.30'!$A$1:$E$14</definedName>
    <definedName name="_xlnm.Print_Area" localSheetId="31">'Таблица 2.31'!$A$1:$E$16</definedName>
    <definedName name="_xlnm.Print_Area" localSheetId="32">'Таблица 2.32'!$A$1:$E$54</definedName>
    <definedName name="_xlnm.Print_Area" localSheetId="33">'Таблица 2.33'!$A$1:$D$8</definedName>
    <definedName name="_xlnm.Print_Area" localSheetId="34">'Таблица 2.34'!$A$1:$E$14</definedName>
    <definedName name="_xlnm.Print_Area" localSheetId="35">'Таблица 2.35'!$A$1:$E$11</definedName>
    <definedName name="_xlnm.Print_Area" localSheetId="36">'Таблица 2.36'!$A$1:$D$8</definedName>
    <definedName name="_xlnm.Print_Area" localSheetId="37">'Таблица 2.38'!$A$1:$E$23</definedName>
    <definedName name="_xlnm.Print_Area" localSheetId="38">'Таблица 2.39'!$A$1:$D$37</definedName>
    <definedName name="_xlnm.Print_Area" localSheetId="5">'Таблица 2.4'!$A$1:$D$25</definedName>
    <definedName name="_xlnm.Print_Area" localSheetId="39">'Таблица 2.40'!$A$1:$D$9</definedName>
    <definedName name="_xlnm.Print_Area" localSheetId="40">'Таблица 2.41'!$A$1:$D$10</definedName>
    <definedName name="_xlnm.Print_Area" localSheetId="41">'Таблица 2.42'!$A$1:$D$15</definedName>
    <definedName name="_xlnm.Print_Area" localSheetId="42">'Таблица 2.43'!$A$1:$D$8</definedName>
    <definedName name="_xlnm.Print_Area" localSheetId="43">'Таблица 2.44'!$A$1:$D$9</definedName>
    <definedName name="_xlnm.Print_Area" localSheetId="44">'Таблица 2.45'!$A$1:$D$7</definedName>
    <definedName name="_xlnm.Print_Area" localSheetId="45">'Таблица 2.46'!$A$1:$E$11</definedName>
    <definedName name="_xlnm.Print_Area" localSheetId="46">'Таблица 2.47'!$A$1:$D$28</definedName>
    <definedName name="_xlnm.Print_Area" localSheetId="47">'Таблица 2.48'!$A$1:$D$7</definedName>
    <definedName name="_xlnm.Print_Area" localSheetId="48">'Таблица 2.49'!$A$1:$D$8</definedName>
    <definedName name="_xlnm.Print_Area" localSheetId="6">'Таблица 2.5'!$A$1:$K$22</definedName>
    <definedName name="_xlnm.Print_Area" localSheetId="49">'Таблица 2.50'!$A$1:$D$7</definedName>
    <definedName name="_xlnm.Print_Area" localSheetId="50">'Таблица 2.51'!$A$1:$D$7</definedName>
    <definedName name="_xlnm.Print_Area" localSheetId="51">'Таблица 2.52'!$A$1:$E$11</definedName>
    <definedName name="_xlnm.Print_Area" localSheetId="52">'Таблица 2.53'!$A$1:$D$8</definedName>
    <definedName name="_xlnm.Print_Area" localSheetId="53">'Таблица 2.54'!$A$1:$D$38</definedName>
    <definedName name="_xlnm.Print_Area" localSheetId="7">'Таблица 2.6'!$A$1:$F$8</definedName>
    <definedName name="_xlnm.Print_Area" localSheetId="8">'Таблица 2.8'!$A$1:$E$41</definedName>
    <definedName name="_xlnm.Print_Area" localSheetId="9">'Таблица 2.9'!$A$1:$D$9</definedName>
    <definedName name="_xlnm.Print_Area" localSheetId="54">'Таблица 3.1'!$A$1:$E$40</definedName>
    <definedName name="_xlnm.Print_Area" localSheetId="63">'Таблица 3.10'!$A$1:$D$8</definedName>
    <definedName name="_xlnm.Print_Area" localSheetId="64">'Таблица 3.11'!$A$1:$D$32</definedName>
    <definedName name="_xlnm.Print_Area" localSheetId="65">'Таблица 3.12'!$A$1:$D$38</definedName>
    <definedName name="_xlnm.Print_Area" localSheetId="66">'Таблица 3.13'!$A$1:$D$67</definedName>
    <definedName name="_xlnm.Print_Area" localSheetId="67">'Таблица 3.14'!$A$1:$D$206</definedName>
    <definedName name="_xlnm.Print_Area" localSheetId="55">'Таблица 3.2'!$A$1:$D$36</definedName>
    <definedName name="_xlnm.Print_Area" localSheetId="56">'Таблица 3.3'!$A$1:$E$40</definedName>
    <definedName name="_xlnm.Print_Area" localSheetId="57">'Таблица 3.4'!$A$1:$D$38</definedName>
    <definedName name="_xlnm.Print_Area" localSheetId="58">'Таблица 3.5'!$A$1:$D$31</definedName>
    <definedName name="_xlnm.Print_Area" localSheetId="59">'Таблица 3.6'!$A$1:$E$40</definedName>
    <definedName name="_xlnm.Print_Area" localSheetId="60">'Таблица 3.7'!$A$1:$D$38</definedName>
    <definedName name="_xlnm.Print_Area" localSheetId="61">'Таблица 3.8'!$A$1:$E$40</definedName>
    <definedName name="_xlnm.Print_Area" localSheetId="62">'Таблица 3.9'!$A$1:$E$41</definedName>
    <definedName name="_xlnm.Print_Area" localSheetId="68">'Таблица 4.1'!$A$1:$D$7</definedName>
    <definedName name="_xlnm.Print_Area" localSheetId="69">'Таблица 4.2'!$A$1:$D$37</definedName>
    <definedName name="_xlnm.Print_Area" localSheetId="70">'Таблица 4.3'!$A$1:$E$40</definedName>
    <definedName name="_xlnm.Print_Area" localSheetId="71">'Таблица 4.4'!$A$1:$D$7</definedName>
    <definedName name="_xlnm.Print_Area" localSheetId="72">'Таблица 4.5'!$A$1:$D$11</definedName>
    <definedName name="_xlnm.Print_Area" localSheetId="73">'Таблица 4.6'!$A$1:$E$10</definedName>
    <definedName name="_xlnm.Print_Area" localSheetId="74">'Таблица 4.7'!$A$1:$D$8</definedName>
    <definedName name="_xlnm.Print_Area" localSheetId="75">'Таблица 4.8'!$A$1:$E$40</definedName>
    <definedName name="стало" localSheetId="50">'[2]Index sheet'!#REF!</definedName>
    <definedName name="стало" localSheetId="51">'[2]Index sheet'!#REF!</definedName>
    <definedName name="стало">'[2]Index sheet'!#REF!</definedName>
    <definedName name="Таблица2.49" localSheetId="49">'[1]Index sheet'!#REF!</definedName>
    <definedName name="Таблица2.49" localSheetId="52">'[1]Index sheet'!#REF!</definedName>
    <definedName name="Таблица2.49" localSheetId="53">'[1]Index sheet'!#REF!</definedName>
    <definedName name="Таблица2.49" localSheetId="74">'[1]Index sheet'!#REF!</definedName>
    <definedName name="Таблица2.49" localSheetId="75">'[1]Index sheet'!#REF!</definedName>
    <definedName name="Таблица2.49">'[1]Index sheet'!#REF!</definedName>
    <definedName name="ц" localSheetId="1">'[1]Index sheet'!#REF!</definedName>
    <definedName name="ц" localSheetId="2">'[1]Index sheet'!#REF!</definedName>
    <definedName name="ц" localSheetId="10">'[1]Index sheet'!#REF!</definedName>
    <definedName name="ц" localSheetId="11">'[1]Index sheet'!#REF!</definedName>
    <definedName name="ц" localSheetId="12">'[1]Index sheet'!#REF!</definedName>
    <definedName name="ц" localSheetId="13">'[1]Index sheet'!#REF!</definedName>
    <definedName name="ц" localSheetId="14">'[1]Index sheet'!#REF!</definedName>
    <definedName name="ц" localSheetId="15">'[1]Index sheet'!#REF!</definedName>
    <definedName name="ц" localSheetId="16">'[1]Index sheet'!#REF!</definedName>
    <definedName name="ц" localSheetId="17">'[1]Index sheet'!#REF!</definedName>
    <definedName name="ц" localSheetId="18">'[1]Index sheet'!#REF!</definedName>
    <definedName name="ц" localSheetId="19">'[1]Index sheet'!#REF!</definedName>
    <definedName name="ц" localSheetId="3">'[1]Index sheet'!#REF!</definedName>
    <definedName name="ц" localSheetId="20">'[1]Index sheet'!#REF!</definedName>
    <definedName name="ц" localSheetId="21">'[1]Index sheet'!#REF!</definedName>
    <definedName name="ц" localSheetId="22">'[1]Index sheet'!#REF!</definedName>
    <definedName name="ц" localSheetId="23">'[1]Index sheet'!#REF!</definedName>
    <definedName name="ц" localSheetId="24">'[1]Index sheet'!#REF!</definedName>
    <definedName name="ц" localSheetId="25">'[1]Index sheet'!#REF!</definedName>
    <definedName name="ц" localSheetId="26">'[1]Index sheet'!#REF!</definedName>
    <definedName name="ц" localSheetId="27">'[1]Index sheet'!#REF!</definedName>
    <definedName name="ц" localSheetId="28">'[1]Index sheet'!#REF!</definedName>
    <definedName name="ц" localSheetId="29">'[1]Index sheet'!#REF!</definedName>
    <definedName name="ц" localSheetId="4">'[1]Index sheet'!#REF!</definedName>
    <definedName name="ц" localSheetId="30">'[1]Index sheet'!#REF!</definedName>
    <definedName name="ц" localSheetId="31">'[1]Index sheet'!#REF!</definedName>
    <definedName name="ц" localSheetId="32">'[1]Index sheet'!#REF!</definedName>
    <definedName name="ц" localSheetId="33">'[1]Index sheet'!#REF!</definedName>
    <definedName name="ц" localSheetId="34">'[1]Index sheet'!#REF!</definedName>
    <definedName name="ц" localSheetId="35">'[1]Index sheet'!#REF!</definedName>
    <definedName name="ц" localSheetId="36">'[1]Index sheet'!#REF!</definedName>
    <definedName name="ц" localSheetId="37">'[1]Index sheet'!#REF!</definedName>
    <definedName name="ц" localSheetId="38">'[1]Index sheet'!#REF!</definedName>
    <definedName name="ц" localSheetId="5">'[1]Index sheet'!#REF!</definedName>
    <definedName name="ц" localSheetId="39">'[1]Index sheet'!#REF!</definedName>
    <definedName name="ц" localSheetId="40">'[1]Index sheet'!#REF!</definedName>
    <definedName name="ц" localSheetId="41">'[1]Index sheet'!#REF!</definedName>
    <definedName name="ц" localSheetId="42">'[1]Index sheet'!#REF!</definedName>
    <definedName name="ц" localSheetId="43">'[2]Index sheet'!#REF!</definedName>
    <definedName name="ц" localSheetId="44">'[2]Index sheet'!#REF!</definedName>
    <definedName name="ц" localSheetId="45">'[2]Index sheet'!#REF!</definedName>
    <definedName name="ц" localSheetId="46">'[1]Index sheet'!#REF!</definedName>
    <definedName name="ц" localSheetId="47">'[1]Index sheet'!#REF!</definedName>
    <definedName name="ц" localSheetId="48">'[1]Index sheet'!#REF!</definedName>
    <definedName name="ц" localSheetId="6">'[1]Index sheet'!#REF!</definedName>
    <definedName name="ц" localSheetId="49">'[1]Index sheet'!#REF!</definedName>
    <definedName name="ц" localSheetId="50">'[2]Index sheet'!#REF!</definedName>
    <definedName name="ц" localSheetId="51">'[2]Index sheet'!#REF!</definedName>
    <definedName name="ц" localSheetId="52">'[1]Index sheet'!#REF!</definedName>
    <definedName name="ц" localSheetId="53">'[1]Index sheet'!#REF!</definedName>
    <definedName name="ц" localSheetId="7">'[1]Index sheet'!#REF!</definedName>
    <definedName name="ц" localSheetId="8">'[1]Index sheet'!#REF!</definedName>
    <definedName name="ц" localSheetId="9">'[1]Index sheet'!#REF!</definedName>
    <definedName name="ц" localSheetId="54">'[1]Index sheet'!#REF!</definedName>
    <definedName name="ц" localSheetId="63">'[1]Index sheet'!#REF!</definedName>
    <definedName name="ц" localSheetId="65">'[1]Index sheet'!#REF!</definedName>
    <definedName name="ц" localSheetId="66">'[1]Index sheet'!#REF!</definedName>
    <definedName name="ц" localSheetId="67">'[2]Index sheet'!#REF!</definedName>
    <definedName name="ц" localSheetId="55">'[1]Index sheet'!#REF!</definedName>
    <definedName name="ц" localSheetId="56">'[1]Index sheet'!#REF!</definedName>
    <definedName name="ц" localSheetId="57">'[1]Index sheet'!#REF!</definedName>
    <definedName name="ц" localSheetId="58">'[1]Index sheet'!#REF!</definedName>
    <definedName name="ц" localSheetId="59">'[1]Index sheet'!#REF!</definedName>
    <definedName name="ц" localSheetId="60">'[1]Index sheet'!#REF!</definedName>
    <definedName name="ц" localSheetId="61">'[1]Index sheet'!#REF!</definedName>
    <definedName name="ц" localSheetId="62">'[1]Index sheet'!#REF!</definedName>
    <definedName name="ц" localSheetId="68">'[1]Index sheet'!#REF!</definedName>
    <definedName name="ц" localSheetId="69">'[1]Index sheet'!#REF!</definedName>
    <definedName name="ц" localSheetId="70">'[1]Index sheet'!#REF!</definedName>
    <definedName name="ц" localSheetId="71">'[1]Index sheet'!#REF!</definedName>
    <definedName name="ц" localSheetId="72">'[1]Index sheet'!#REF!</definedName>
    <definedName name="ц" localSheetId="73">'[1]Index sheet'!#REF!</definedName>
    <definedName name="ц" localSheetId="74">'[1]Index sheet'!#REF!</definedName>
    <definedName name="ц" localSheetId="75">'[1]Index sheet'!#REF!</definedName>
    <definedName name="ц">'[1]Index sheet'!#REF!</definedName>
  </definedNames>
  <calcPr calcId="145621"/>
</workbook>
</file>

<file path=xl/calcChain.xml><?xml version="1.0" encoding="utf-8"?>
<calcChain xmlns="http://schemas.openxmlformats.org/spreadsheetml/2006/main">
  <c r="E6" i="113" l="1"/>
  <c r="E7" i="113"/>
  <c r="E8" i="113"/>
  <c r="E9" i="113"/>
  <c r="E10" i="113"/>
  <c r="E11" i="113"/>
  <c r="E12" i="113"/>
  <c r="E13" i="113"/>
  <c r="E14" i="113"/>
  <c r="E15" i="113"/>
  <c r="E16" i="113"/>
  <c r="E17" i="113"/>
  <c r="E18" i="113"/>
  <c r="E19" i="113"/>
  <c r="E20" i="113"/>
  <c r="E21" i="113"/>
  <c r="E22" i="113"/>
  <c r="E23" i="113"/>
  <c r="E24" i="113"/>
  <c r="E25" i="113"/>
  <c r="E26" i="113"/>
  <c r="E27" i="113"/>
  <c r="E28" i="113"/>
  <c r="E29" i="113"/>
  <c r="E30" i="113"/>
  <c r="E31" i="113"/>
  <c r="E32" i="113"/>
  <c r="E33" i="113"/>
  <c r="E34" i="113"/>
  <c r="E35" i="113"/>
  <c r="E5" i="113"/>
  <c r="C36" i="113"/>
  <c r="D5" i="115"/>
  <c r="E5" i="110"/>
  <c r="C6" i="110"/>
  <c r="D6" i="108"/>
  <c r="D7" i="108"/>
  <c r="D8" i="108"/>
  <c r="D9" i="108"/>
  <c r="D5" i="108"/>
  <c r="D5" i="104"/>
  <c r="E6" i="49"/>
  <c r="E7" i="49"/>
  <c r="E8" i="49"/>
  <c r="E9" i="49"/>
  <c r="E10" i="49"/>
  <c r="E11" i="49"/>
  <c r="E12" i="49"/>
  <c r="E13" i="49"/>
  <c r="E14" i="49"/>
  <c r="E15" i="49"/>
  <c r="E16" i="49"/>
  <c r="E17" i="49"/>
  <c r="E18" i="49"/>
  <c r="E19" i="49"/>
  <c r="E20" i="49"/>
  <c r="E21" i="49"/>
  <c r="E22" i="49"/>
  <c r="E23" i="49"/>
  <c r="E24" i="49"/>
  <c r="E25" i="49"/>
  <c r="E26" i="49"/>
  <c r="E27" i="49"/>
  <c r="E28" i="49"/>
  <c r="E29" i="49"/>
  <c r="E30" i="49"/>
  <c r="E31" i="49"/>
  <c r="E32" i="49"/>
  <c r="E33" i="49"/>
  <c r="E34" i="49"/>
  <c r="E35" i="49"/>
  <c r="E5" i="49"/>
  <c r="C36" i="49"/>
  <c r="D6" i="81"/>
  <c r="D7" i="81"/>
  <c r="D8" i="81"/>
  <c r="D9" i="81"/>
  <c r="D10" i="81"/>
  <c r="D11" i="81"/>
  <c r="D12" i="81"/>
  <c r="D13" i="81"/>
  <c r="D14" i="81"/>
  <c r="D15" i="81"/>
  <c r="D16" i="81"/>
  <c r="D17" i="81"/>
  <c r="D18" i="81"/>
  <c r="D19" i="81"/>
  <c r="D20" i="81"/>
  <c r="D21" i="81"/>
  <c r="D22" i="81"/>
  <c r="D23" i="81"/>
  <c r="D24" i="81"/>
  <c r="D25" i="81"/>
  <c r="D26" i="81"/>
  <c r="D27" i="81"/>
  <c r="D28" i="81"/>
  <c r="D29" i="81"/>
  <c r="D30" i="81"/>
  <c r="D31" i="81"/>
  <c r="D32" i="81"/>
  <c r="D33" i="81"/>
  <c r="D34" i="81"/>
  <c r="D35" i="81"/>
  <c r="D5" i="81"/>
  <c r="D5" i="89"/>
  <c r="D6" i="101"/>
  <c r="D7" i="101"/>
  <c r="D8" i="101"/>
  <c r="D9" i="101"/>
  <c r="D10" i="101"/>
  <c r="D11" i="101"/>
  <c r="D12" i="101"/>
  <c r="D13" i="101"/>
  <c r="D14" i="101"/>
  <c r="D15" i="101"/>
  <c r="D16" i="101"/>
  <c r="D17" i="101"/>
  <c r="D18" i="101"/>
  <c r="D19" i="101"/>
  <c r="D20" i="101"/>
  <c r="D21" i="101"/>
  <c r="D22" i="101"/>
  <c r="D23" i="101"/>
  <c r="D24" i="101"/>
  <c r="D25" i="101"/>
  <c r="D26" i="101"/>
  <c r="D27" i="101"/>
  <c r="D28" i="101"/>
  <c r="D29" i="101"/>
  <c r="D30" i="101"/>
  <c r="D31" i="101"/>
  <c r="D32" i="101"/>
  <c r="D33" i="101"/>
  <c r="D34" i="101"/>
  <c r="D35" i="101"/>
  <c r="D36" i="101"/>
  <c r="D37" i="101"/>
  <c r="D38" i="101"/>
  <c r="D39" i="101"/>
  <c r="D40" i="101"/>
  <c r="D41" i="101"/>
  <c r="D42" i="101"/>
  <c r="D43" i="101"/>
  <c r="D44" i="101"/>
  <c r="D45" i="101"/>
  <c r="D46" i="101"/>
  <c r="D47" i="101"/>
  <c r="D48" i="101"/>
  <c r="D49" i="101"/>
  <c r="D50" i="101"/>
  <c r="D51" i="101"/>
  <c r="D52" i="101"/>
  <c r="D53" i="101"/>
  <c r="D54" i="101"/>
  <c r="D55" i="101"/>
  <c r="D56" i="101"/>
  <c r="D57" i="101"/>
  <c r="D58" i="101"/>
  <c r="D59" i="101"/>
  <c r="D60" i="101"/>
  <c r="D61" i="101"/>
  <c r="D62" i="101"/>
  <c r="D63" i="101"/>
  <c r="D64" i="101"/>
  <c r="D65" i="101"/>
  <c r="D66" i="101"/>
  <c r="D67" i="101"/>
  <c r="D68" i="101"/>
  <c r="D69" i="101"/>
  <c r="D70" i="101"/>
  <c r="D71" i="101"/>
  <c r="D72" i="101"/>
  <c r="D73" i="101"/>
  <c r="D74" i="101"/>
  <c r="D75" i="101"/>
  <c r="D76" i="101"/>
  <c r="D77" i="101"/>
  <c r="D78" i="101"/>
  <c r="D79" i="101"/>
  <c r="D80" i="101"/>
  <c r="D81" i="101"/>
  <c r="D82" i="101"/>
  <c r="D83" i="101"/>
  <c r="D84" i="101"/>
  <c r="D85" i="101"/>
  <c r="D86" i="101"/>
  <c r="D87" i="101"/>
  <c r="D88" i="101"/>
  <c r="D89" i="101"/>
  <c r="D90" i="101"/>
  <c r="D91" i="101"/>
  <c r="D92" i="101"/>
  <c r="D93" i="101"/>
  <c r="D94" i="101"/>
  <c r="D95" i="101"/>
  <c r="D96" i="101"/>
  <c r="D97" i="101"/>
  <c r="D98" i="101"/>
  <c r="D99" i="101"/>
  <c r="D100" i="101"/>
  <c r="D101" i="101"/>
  <c r="D102" i="101"/>
  <c r="D103" i="101"/>
  <c r="D104" i="101"/>
  <c r="D105" i="101"/>
  <c r="D106" i="101"/>
  <c r="D107" i="101"/>
  <c r="D108" i="101"/>
  <c r="D109" i="101"/>
  <c r="D110" i="101"/>
  <c r="D111" i="101"/>
  <c r="D112" i="101"/>
  <c r="D113" i="101"/>
  <c r="D114" i="101"/>
  <c r="D115" i="101"/>
  <c r="D116" i="101"/>
  <c r="D117" i="101"/>
  <c r="D118" i="101"/>
  <c r="D119" i="101"/>
  <c r="D120" i="101"/>
  <c r="D121" i="101"/>
  <c r="D122" i="101"/>
  <c r="D123" i="101"/>
  <c r="D124" i="101"/>
  <c r="D125" i="101"/>
  <c r="D126" i="101"/>
  <c r="D127" i="101"/>
  <c r="D128" i="101"/>
  <c r="D129" i="101"/>
  <c r="D130" i="101"/>
  <c r="D131" i="101"/>
  <c r="D132" i="101"/>
  <c r="D133" i="101"/>
  <c r="D134" i="101"/>
  <c r="D135" i="101"/>
  <c r="D136" i="101"/>
  <c r="D137" i="101"/>
  <c r="D138" i="101"/>
  <c r="D139" i="101"/>
  <c r="D140" i="101"/>
  <c r="D141" i="101"/>
  <c r="D142" i="101"/>
  <c r="D143" i="101"/>
  <c r="D144" i="101"/>
  <c r="D145" i="101"/>
  <c r="D146" i="101"/>
  <c r="D147" i="101"/>
  <c r="D148" i="101"/>
  <c r="D149" i="101"/>
  <c r="D150" i="101"/>
  <c r="D151" i="101"/>
  <c r="D152" i="101"/>
  <c r="D153" i="101"/>
  <c r="D154" i="101"/>
  <c r="D155" i="101"/>
  <c r="D156" i="101"/>
  <c r="D157" i="101"/>
  <c r="D158" i="101"/>
  <c r="D159" i="101"/>
  <c r="D160" i="101"/>
  <c r="D161" i="101"/>
  <c r="D162" i="101"/>
  <c r="D163" i="101"/>
  <c r="D164" i="101"/>
  <c r="D165" i="101"/>
  <c r="D166" i="101"/>
  <c r="D167" i="101"/>
  <c r="D168" i="101"/>
  <c r="D169" i="101"/>
  <c r="D170" i="101"/>
  <c r="D171" i="101"/>
  <c r="D172" i="101"/>
  <c r="D173" i="101"/>
  <c r="D174" i="101"/>
  <c r="D175" i="101"/>
  <c r="D176" i="101"/>
  <c r="D177" i="101"/>
  <c r="D178" i="101"/>
  <c r="D179" i="101"/>
  <c r="D180" i="101"/>
  <c r="D181" i="101"/>
  <c r="D182" i="101"/>
  <c r="D183" i="101"/>
  <c r="D184" i="101"/>
  <c r="D185" i="101"/>
  <c r="D186" i="101"/>
  <c r="D187" i="101"/>
  <c r="D188" i="101"/>
  <c r="D189" i="101"/>
  <c r="D190" i="101"/>
  <c r="D191" i="101"/>
  <c r="D192" i="101"/>
  <c r="D193" i="101"/>
  <c r="D194" i="101"/>
  <c r="D195" i="101"/>
  <c r="D196" i="101"/>
  <c r="D197" i="101"/>
  <c r="D198" i="101"/>
  <c r="D199" i="101"/>
  <c r="D200" i="101"/>
  <c r="D201" i="101"/>
  <c r="D202" i="101"/>
  <c r="D203" i="101"/>
  <c r="D5" i="101"/>
  <c r="D6" i="14"/>
  <c r="D7" i="14"/>
  <c r="D8" i="14"/>
  <c r="D9" i="14"/>
  <c r="D10" i="14"/>
  <c r="D11" i="14"/>
  <c r="D12" i="14"/>
  <c r="D13" i="14"/>
  <c r="D14" i="14"/>
  <c r="D15" i="14"/>
  <c r="D16" i="14"/>
  <c r="D17" i="14"/>
  <c r="D18" i="14"/>
  <c r="D19" i="14"/>
  <c r="D20" i="14"/>
  <c r="D21" i="14"/>
  <c r="D22" i="14"/>
  <c r="D23" i="14"/>
  <c r="D24" i="14"/>
  <c r="D25" i="14"/>
  <c r="D26" i="14"/>
  <c r="D27" i="14"/>
  <c r="D28" i="14"/>
  <c r="D29" i="14"/>
  <c r="D30" i="14"/>
  <c r="D31" i="14"/>
  <c r="D32" i="14"/>
  <c r="D33" i="14"/>
  <c r="D34" i="14"/>
  <c r="D35" i="14"/>
  <c r="D36" i="14"/>
  <c r="D37" i="14"/>
  <c r="D38" i="14"/>
  <c r="D39" i="14"/>
  <c r="D40" i="14"/>
  <c r="D41" i="14"/>
  <c r="D42" i="14"/>
  <c r="D43" i="14"/>
  <c r="D44" i="14"/>
  <c r="D45" i="14"/>
  <c r="D46" i="14"/>
  <c r="D47" i="14"/>
  <c r="D48" i="14"/>
  <c r="D49" i="14"/>
  <c r="D50" i="14"/>
  <c r="D51" i="14"/>
  <c r="D52" i="14"/>
  <c r="D53" i="14"/>
  <c r="D54" i="14"/>
  <c r="D55" i="14"/>
  <c r="D56" i="14"/>
  <c r="D57" i="14"/>
  <c r="D58" i="14"/>
  <c r="D59" i="14"/>
  <c r="D60" i="14"/>
  <c r="D61" i="14"/>
  <c r="D62" i="14"/>
  <c r="D63" i="14"/>
  <c r="D64" i="14"/>
  <c r="D5" i="14"/>
  <c r="D6" i="13"/>
  <c r="D7" i="13"/>
  <c r="D8" i="13"/>
  <c r="D9" i="13"/>
  <c r="D10" i="13"/>
  <c r="D11" i="13"/>
  <c r="D12" i="13"/>
  <c r="D13" i="13"/>
  <c r="D14" i="13"/>
  <c r="D15" i="13"/>
  <c r="D16" i="13"/>
  <c r="D17" i="13"/>
  <c r="D18" i="13"/>
  <c r="D19" i="13"/>
  <c r="D20" i="13"/>
  <c r="D21" i="13"/>
  <c r="D22" i="13"/>
  <c r="D23" i="13"/>
  <c r="D24" i="13"/>
  <c r="D25" i="13"/>
  <c r="D26" i="13"/>
  <c r="D27" i="13"/>
  <c r="D28" i="13"/>
  <c r="D29" i="13"/>
  <c r="D30" i="13"/>
  <c r="D31" i="13"/>
  <c r="D32" i="13"/>
  <c r="D33" i="13"/>
  <c r="D34" i="13"/>
  <c r="D35" i="13"/>
  <c r="D5" i="13"/>
  <c r="D6" i="73"/>
  <c r="D7" i="73"/>
  <c r="D8" i="73"/>
  <c r="D9" i="73"/>
  <c r="D10" i="73"/>
  <c r="D11" i="73"/>
  <c r="D12" i="73"/>
  <c r="D13" i="73"/>
  <c r="D14" i="73"/>
  <c r="D15" i="73"/>
  <c r="D16" i="73"/>
  <c r="D17" i="73"/>
  <c r="D18" i="73"/>
  <c r="D19" i="73"/>
  <c r="D20" i="73"/>
  <c r="D21" i="73"/>
  <c r="D22" i="73"/>
  <c r="D23" i="73"/>
  <c r="D24" i="73"/>
  <c r="D25" i="73"/>
  <c r="D26" i="73"/>
  <c r="D27" i="73"/>
  <c r="D28" i="73"/>
  <c r="D29" i="73"/>
  <c r="D5" i="73"/>
  <c r="D5" i="85"/>
  <c r="E6" i="10"/>
  <c r="E7" i="10"/>
  <c r="E8" i="10"/>
  <c r="E9" i="10"/>
  <c r="E10" i="10"/>
  <c r="E11" i="10"/>
  <c r="E12" i="10"/>
  <c r="E13" i="10"/>
  <c r="E14" i="10"/>
  <c r="E15" i="10"/>
  <c r="E16" i="10"/>
  <c r="E17" i="10"/>
  <c r="E18" i="10"/>
  <c r="E19" i="10"/>
  <c r="E20" i="10"/>
  <c r="E21" i="10"/>
  <c r="E22" i="10"/>
  <c r="E23" i="10"/>
  <c r="E24" i="10"/>
  <c r="E25" i="10"/>
  <c r="E26" i="10"/>
  <c r="E27" i="10"/>
  <c r="E28" i="10"/>
  <c r="E29" i="10"/>
  <c r="E30" i="10"/>
  <c r="E31" i="10"/>
  <c r="E32" i="10"/>
  <c r="E33" i="10"/>
  <c r="E34" i="10"/>
  <c r="E35" i="10"/>
  <c r="E5" i="10"/>
  <c r="C36" i="10"/>
  <c r="E6" i="72"/>
  <c r="E7" i="72"/>
  <c r="E8" i="72"/>
  <c r="E9" i="72"/>
  <c r="E10" i="72"/>
  <c r="E11" i="72"/>
  <c r="E12" i="72"/>
  <c r="E13" i="72"/>
  <c r="E14" i="72"/>
  <c r="E15" i="72"/>
  <c r="E16" i="72"/>
  <c r="E17" i="72"/>
  <c r="E18" i="72"/>
  <c r="E19" i="72"/>
  <c r="E20" i="72"/>
  <c r="E21" i="72"/>
  <c r="E22" i="72"/>
  <c r="E23" i="72"/>
  <c r="E24" i="72"/>
  <c r="E25" i="72"/>
  <c r="E26" i="72"/>
  <c r="E27" i="72"/>
  <c r="E28" i="72"/>
  <c r="E29" i="72"/>
  <c r="E30" i="72"/>
  <c r="E31" i="72"/>
  <c r="E32" i="72"/>
  <c r="E33" i="72"/>
  <c r="E34" i="72"/>
  <c r="E35" i="72"/>
  <c r="E5" i="72"/>
  <c r="C36" i="72"/>
  <c r="D6" i="12"/>
  <c r="D7" i="12"/>
  <c r="D8" i="12"/>
  <c r="D9" i="12"/>
  <c r="D10" i="12"/>
  <c r="D11" i="12"/>
  <c r="D12" i="12"/>
  <c r="D13" i="12"/>
  <c r="D14" i="12"/>
  <c r="D15" i="12"/>
  <c r="D16" i="12"/>
  <c r="D17" i="12"/>
  <c r="D18" i="12"/>
  <c r="D19" i="12"/>
  <c r="D20" i="12"/>
  <c r="D21" i="12"/>
  <c r="D22" i="12"/>
  <c r="D23" i="12"/>
  <c r="D24" i="12"/>
  <c r="D25" i="12"/>
  <c r="D26" i="12"/>
  <c r="D27" i="12"/>
  <c r="D28" i="12"/>
  <c r="D29" i="12"/>
  <c r="D30" i="12"/>
  <c r="D31" i="12"/>
  <c r="D32" i="12"/>
  <c r="D33" i="12"/>
  <c r="D34" i="12"/>
  <c r="D35" i="12"/>
  <c r="D5" i="12"/>
  <c r="E6" i="11"/>
  <c r="E7" i="11"/>
  <c r="E8" i="11"/>
  <c r="E9" i="11"/>
  <c r="E10" i="11"/>
  <c r="E11" i="11"/>
  <c r="E12" i="11"/>
  <c r="E13" i="11"/>
  <c r="E14" i="11"/>
  <c r="E15" i="11"/>
  <c r="E16" i="11"/>
  <c r="E17" i="11"/>
  <c r="E18" i="11"/>
  <c r="E19" i="11"/>
  <c r="E20" i="11"/>
  <c r="E21" i="11"/>
  <c r="E22" i="11"/>
  <c r="E23" i="11"/>
  <c r="E24" i="11"/>
  <c r="E25" i="11"/>
  <c r="E26" i="11"/>
  <c r="E27" i="11"/>
  <c r="E28" i="11"/>
  <c r="E29" i="11"/>
  <c r="E30" i="11"/>
  <c r="E31" i="11"/>
  <c r="E32" i="11"/>
  <c r="E33" i="11"/>
  <c r="E34" i="11"/>
  <c r="E35" i="11"/>
  <c r="E5" i="11"/>
  <c r="D6" i="3"/>
  <c r="D7" i="3"/>
  <c r="D8" i="3"/>
  <c r="D9" i="3"/>
  <c r="D10" i="3"/>
  <c r="D11" i="3"/>
  <c r="D12" i="3"/>
  <c r="D13" i="3"/>
  <c r="D14" i="3"/>
  <c r="D15" i="3"/>
  <c r="D16" i="3"/>
  <c r="D17" i="3"/>
  <c r="D18" i="3"/>
  <c r="D19" i="3"/>
  <c r="D20" i="3"/>
  <c r="D21" i="3"/>
  <c r="D22" i="3"/>
  <c r="D23" i="3"/>
  <c r="D24" i="3"/>
  <c r="D25" i="3"/>
  <c r="D26" i="3"/>
  <c r="D27" i="3"/>
  <c r="D28" i="3"/>
  <c r="D5" i="3"/>
  <c r="D6" i="7"/>
  <c r="D7" i="7"/>
  <c r="D8" i="7"/>
  <c r="D9" i="7"/>
  <c r="D10" i="7"/>
  <c r="D11" i="7"/>
  <c r="D12" i="7"/>
  <c r="D13" i="7"/>
  <c r="D14" i="7"/>
  <c r="D15" i="7"/>
  <c r="D16" i="7"/>
  <c r="D17" i="7"/>
  <c r="D18" i="7"/>
  <c r="D19" i="7"/>
  <c r="D20" i="7"/>
  <c r="D21" i="7"/>
  <c r="D22" i="7"/>
  <c r="D23" i="7"/>
  <c r="D24" i="7"/>
  <c r="D25" i="7"/>
  <c r="D26" i="7"/>
  <c r="D27" i="7"/>
  <c r="D28" i="7"/>
  <c r="D29" i="7"/>
  <c r="D30" i="7"/>
  <c r="D31" i="7"/>
  <c r="D32" i="7"/>
  <c r="D33" i="7"/>
  <c r="D34" i="7"/>
  <c r="D35" i="7"/>
  <c r="D5" i="7"/>
  <c r="E6" i="6"/>
  <c r="E7" i="6"/>
  <c r="E8" i="6"/>
  <c r="E9" i="6"/>
  <c r="E10" i="6"/>
  <c r="E11" i="6"/>
  <c r="E12" i="6"/>
  <c r="E13" i="6"/>
  <c r="E14" i="6"/>
  <c r="E15" i="6"/>
  <c r="E16" i="6"/>
  <c r="E17" i="6"/>
  <c r="E18" i="6"/>
  <c r="E19" i="6"/>
  <c r="E20" i="6"/>
  <c r="E21" i="6"/>
  <c r="E22" i="6"/>
  <c r="E23" i="6"/>
  <c r="E24" i="6"/>
  <c r="E25" i="6"/>
  <c r="E26" i="6"/>
  <c r="E27" i="6"/>
  <c r="E28" i="6"/>
  <c r="E29" i="6"/>
  <c r="E30" i="6"/>
  <c r="E31" i="6"/>
  <c r="E32" i="6"/>
  <c r="E33" i="6"/>
  <c r="E34" i="6"/>
  <c r="E35" i="6"/>
  <c r="E5" i="6"/>
  <c r="C36" i="6"/>
  <c r="D6" i="5"/>
  <c r="D7" i="5"/>
  <c r="D8" i="5"/>
  <c r="D9" i="5"/>
  <c r="D10" i="5"/>
  <c r="D11" i="5"/>
  <c r="D12" i="5"/>
  <c r="D13" i="5"/>
  <c r="D14" i="5"/>
  <c r="D15" i="5"/>
  <c r="D16" i="5"/>
  <c r="D17" i="5"/>
  <c r="D18" i="5"/>
  <c r="D19" i="5"/>
  <c r="D20" i="5"/>
  <c r="D21" i="5"/>
  <c r="D22" i="5"/>
  <c r="D23" i="5"/>
  <c r="D24" i="5"/>
  <c r="D25" i="5"/>
  <c r="D26" i="5"/>
  <c r="D27" i="5"/>
  <c r="D28" i="5"/>
  <c r="D29" i="5"/>
  <c r="D30" i="5"/>
  <c r="D31" i="5"/>
  <c r="D32" i="5"/>
  <c r="D33" i="5"/>
  <c r="D34" i="5"/>
  <c r="D5" i="5"/>
  <c r="C35" i="5"/>
  <c r="E6" i="4"/>
  <c r="E7" i="4"/>
  <c r="E8" i="4"/>
  <c r="E9" i="4"/>
  <c r="E10" i="4"/>
  <c r="E11" i="4"/>
  <c r="E12" i="4"/>
  <c r="E13" i="4"/>
  <c r="E14" i="4"/>
  <c r="E15" i="4"/>
  <c r="E16" i="4"/>
  <c r="E17" i="4"/>
  <c r="E18" i="4"/>
  <c r="E19" i="4"/>
  <c r="E20" i="4"/>
  <c r="E21" i="4"/>
  <c r="E22" i="4"/>
  <c r="E23" i="4"/>
  <c r="E24" i="4"/>
  <c r="E25" i="4"/>
  <c r="E26" i="4"/>
  <c r="E27" i="4"/>
  <c r="E28" i="4"/>
  <c r="E29" i="4"/>
  <c r="E30" i="4"/>
  <c r="E31" i="4"/>
  <c r="E32" i="4"/>
  <c r="E33" i="4"/>
  <c r="E34" i="4"/>
  <c r="E35" i="4"/>
  <c r="E5" i="4"/>
  <c r="C36" i="4"/>
  <c r="D6" i="114"/>
  <c r="D7" i="114"/>
  <c r="D8" i="114"/>
  <c r="D9" i="114"/>
  <c r="D10" i="114"/>
  <c r="D11" i="114"/>
  <c r="D12" i="114"/>
  <c r="D13" i="114"/>
  <c r="D14" i="114"/>
  <c r="D15" i="114"/>
  <c r="D16" i="114"/>
  <c r="D17" i="114"/>
  <c r="D18" i="114"/>
  <c r="D19" i="114"/>
  <c r="D20" i="114"/>
  <c r="D21" i="114"/>
  <c r="D22" i="114"/>
  <c r="D23" i="114"/>
  <c r="D24" i="114"/>
  <c r="D25" i="114"/>
  <c r="D26" i="114"/>
  <c r="D27" i="114"/>
  <c r="D28" i="114"/>
  <c r="D29" i="114"/>
  <c r="D30" i="114"/>
  <c r="D31" i="114"/>
  <c r="D32" i="114"/>
  <c r="D33" i="114"/>
  <c r="D34" i="114"/>
  <c r="D35" i="114"/>
  <c r="D5" i="114"/>
  <c r="D6" i="119"/>
  <c r="C6" i="119"/>
  <c r="E5" i="119"/>
  <c r="D5" i="117"/>
  <c r="D6" i="112"/>
  <c r="D5" i="112"/>
  <c r="C7" i="112"/>
  <c r="D5" i="109"/>
  <c r="D6" i="107"/>
  <c r="D7" i="107"/>
  <c r="D8" i="107"/>
  <c r="D9" i="107"/>
  <c r="D10" i="107"/>
  <c r="D11" i="107"/>
  <c r="D12" i="107"/>
  <c r="D13" i="107"/>
  <c r="D14" i="107"/>
  <c r="D15" i="107"/>
  <c r="D16" i="107"/>
  <c r="D17" i="107"/>
  <c r="D18" i="107"/>
  <c r="D19" i="107"/>
  <c r="D20" i="107"/>
  <c r="D21" i="107"/>
  <c r="D22" i="107"/>
  <c r="D23" i="107"/>
  <c r="D24" i="107"/>
  <c r="D25" i="107"/>
  <c r="D26" i="107"/>
  <c r="D5" i="107"/>
  <c r="E5" i="105"/>
  <c r="C6" i="105"/>
  <c r="D6" i="99"/>
  <c r="D5" i="99"/>
  <c r="E6" i="119" l="1"/>
  <c r="D5" i="90"/>
  <c r="D6" i="43"/>
  <c r="D7" i="43"/>
  <c r="D8" i="43"/>
  <c r="D9" i="43"/>
  <c r="D10" i="43"/>
  <c r="D11" i="43"/>
  <c r="D12" i="43"/>
  <c r="D5" i="43"/>
  <c r="D6" i="46" l="1"/>
  <c r="D7" i="46"/>
  <c r="D5" i="46"/>
  <c r="D6" i="44"/>
  <c r="D5" i="44"/>
  <c r="E6" i="31"/>
  <c r="E7" i="31"/>
  <c r="E8" i="31"/>
  <c r="E9" i="31"/>
  <c r="E10" i="31"/>
  <c r="E11" i="31"/>
  <c r="E12" i="31"/>
  <c r="E13" i="31"/>
  <c r="E14" i="31"/>
  <c r="E15" i="31"/>
  <c r="E16" i="31"/>
  <c r="E17" i="31"/>
  <c r="E18" i="31"/>
  <c r="E19" i="31"/>
  <c r="E20" i="31"/>
  <c r="E21" i="31"/>
  <c r="E22" i="31"/>
  <c r="E23" i="31"/>
  <c r="E24" i="31"/>
  <c r="E25" i="31"/>
  <c r="E26" i="31"/>
  <c r="E27" i="31"/>
  <c r="E28" i="31"/>
  <c r="E29" i="31"/>
  <c r="E30" i="31"/>
  <c r="E31" i="31"/>
  <c r="E32" i="31"/>
  <c r="E34" i="31"/>
  <c r="E35" i="31"/>
  <c r="E36" i="31"/>
  <c r="E37" i="31"/>
  <c r="E38" i="31"/>
  <c r="E39" i="31"/>
  <c r="E40" i="31"/>
  <c r="E41" i="31"/>
  <c r="E42" i="31"/>
  <c r="E43" i="31"/>
  <c r="E44" i="31"/>
  <c r="E45" i="31"/>
  <c r="E46" i="31"/>
  <c r="E47" i="31"/>
  <c r="E5" i="31"/>
  <c r="E7" i="30"/>
  <c r="E8" i="30"/>
  <c r="E9" i="30"/>
  <c r="E10" i="30"/>
  <c r="E5" i="30"/>
  <c r="C11" i="30"/>
  <c r="D6" i="21"/>
  <c r="D5" i="21"/>
  <c r="D5" i="20"/>
  <c r="D6" i="17"/>
  <c r="D7" i="17"/>
  <c r="D8" i="17"/>
  <c r="D9" i="17"/>
  <c r="D10" i="17"/>
  <c r="D11" i="17"/>
  <c r="D12" i="17"/>
  <c r="D13" i="17"/>
  <c r="D14" i="17"/>
  <c r="D15" i="17"/>
  <c r="D16" i="17"/>
  <c r="D17" i="17"/>
  <c r="D18" i="17"/>
  <c r="D19" i="17"/>
  <c r="D20" i="17"/>
  <c r="D21" i="17"/>
  <c r="D22" i="17"/>
  <c r="D5" i="17"/>
  <c r="D6" i="76"/>
  <c r="D7" i="76"/>
  <c r="D8" i="76"/>
  <c r="D9" i="76"/>
  <c r="D10" i="76"/>
  <c r="D11" i="76"/>
  <c r="D12" i="76"/>
  <c r="D13" i="76"/>
  <c r="D14" i="76"/>
  <c r="D15" i="76"/>
  <c r="D16" i="76"/>
  <c r="D5" i="76"/>
  <c r="D6" i="18"/>
  <c r="D7" i="18"/>
  <c r="D8" i="18"/>
  <c r="D9" i="18"/>
  <c r="D10" i="18"/>
  <c r="D5" i="18"/>
  <c r="C6" i="27"/>
  <c r="E6" i="29" l="1"/>
  <c r="E7" i="29"/>
  <c r="E8" i="29"/>
  <c r="E5" i="29"/>
  <c r="E5" i="66"/>
  <c r="C6" i="66"/>
  <c r="D6" i="66"/>
  <c r="E6" i="66" s="1"/>
  <c r="E5" i="28"/>
  <c r="C6" i="28"/>
  <c r="D6" i="42"/>
  <c r="D7" i="42"/>
  <c r="D8" i="42"/>
  <c r="D9" i="42"/>
  <c r="D10" i="42"/>
  <c r="D11" i="42"/>
  <c r="D12" i="42"/>
  <c r="D13" i="42"/>
  <c r="D14" i="42"/>
  <c r="D15" i="42"/>
  <c r="D16" i="42"/>
  <c r="D17" i="42"/>
  <c r="D18" i="42"/>
  <c r="D19" i="42"/>
  <c r="D20" i="42"/>
  <c r="D21" i="42"/>
  <c r="D22" i="42"/>
  <c r="D23" i="42"/>
  <c r="D24" i="42"/>
  <c r="D25" i="42"/>
  <c r="D26" i="42"/>
  <c r="D27" i="42"/>
  <c r="D28" i="42"/>
  <c r="D29" i="42"/>
  <c r="D30" i="42"/>
  <c r="D31" i="42"/>
  <c r="D32" i="42"/>
  <c r="D33" i="42"/>
  <c r="D34" i="42"/>
  <c r="D35" i="42"/>
  <c r="D5" i="42"/>
  <c r="E6" i="78"/>
  <c r="E7" i="78"/>
  <c r="E8" i="78"/>
  <c r="E9" i="78"/>
  <c r="E10" i="78"/>
  <c r="E11" i="78"/>
  <c r="E13" i="78"/>
  <c r="E14" i="78"/>
  <c r="E15" i="78"/>
  <c r="E16" i="78"/>
  <c r="E5" i="78"/>
  <c r="C17" i="78"/>
  <c r="D5" i="38"/>
  <c r="C6" i="38"/>
  <c r="D6" i="38" s="1"/>
  <c r="B6" i="38"/>
  <c r="E6" i="37"/>
  <c r="E5" i="37"/>
  <c r="C7" i="37"/>
  <c r="E6" i="36"/>
  <c r="E7" i="36"/>
  <c r="E8" i="36"/>
  <c r="E5" i="36"/>
  <c r="C9" i="36"/>
  <c r="D6" i="40" l="1"/>
  <c r="D5" i="40"/>
  <c r="D6" i="55"/>
  <c r="D7" i="55"/>
  <c r="D8" i="55"/>
  <c r="D9" i="55"/>
  <c r="D10" i="55"/>
  <c r="D11" i="55"/>
  <c r="D12" i="55"/>
  <c r="D13" i="55"/>
  <c r="D14" i="55"/>
  <c r="D15" i="55"/>
  <c r="D16" i="55"/>
  <c r="D17" i="55"/>
  <c r="D18" i="55"/>
  <c r="D19" i="55"/>
  <c r="D20" i="55"/>
  <c r="D21" i="55"/>
  <c r="D22" i="55"/>
  <c r="D23" i="55"/>
  <c r="D24" i="55"/>
  <c r="D25" i="55"/>
  <c r="D26" i="55"/>
  <c r="D27" i="55"/>
  <c r="D28" i="55"/>
  <c r="D29" i="55"/>
  <c r="D30" i="55"/>
  <c r="D31" i="55"/>
  <c r="D32" i="55"/>
  <c r="D33" i="55"/>
  <c r="D34" i="55"/>
  <c r="D5" i="55"/>
  <c r="E6" i="56"/>
  <c r="E7" i="56"/>
  <c r="E8" i="56"/>
  <c r="E9" i="56"/>
  <c r="E10" i="56"/>
  <c r="E11" i="56"/>
  <c r="E12" i="56"/>
  <c r="E13" i="56"/>
  <c r="E14" i="56"/>
  <c r="E15" i="56"/>
  <c r="E16" i="56"/>
  <c r="E17" i="56"/>
  <c r="E18" i="56"/>
  <c r="E19" i="56"/>
  <c r="E20" i="56"/>
  <c r="E21" i="56"/>
  <c r="E22" i="56"/>
  <c r="E23" i="56"/>
  <c r="E24" i="56"/>
  <c r="E25" i="56"/>
  <c r="E26" i="56"/>
  <c r="E27" i="56"/>
  <c r="E28" i="56"/>
  <c r="E29" i="56"/>
  <c r="E30" i="56"/>
  <c r="E31" i="56"/>
  <c r="E32" i="56"/>
  <c r="E33" i="56"/>
  <c r="E34" i="56"/>
  <c r="E35" i="56"/>
  <c r="E5" i="56"/>
  <c r="C36" i="56"/>
  <c r="E6" i="53"/>
  <c r="E7" i="53"/>
  <c r="E8" i="53"/>
  <c r="E9" i="53"/>
  <c r="E10" i="53"/>
  <c r="E11" i="53"/>
  <c r="E5" i="53"/>
  <c r="C12" i="53"/>
  <c r="D6" i="59"/>
  <c r="D7" i="59"/>
  <c r="D8" i="59"/>
  <c r="D9" i="59"/>
  <c r="D10" i="59"/>
  <c r="D11" i="59"/>
  <c r="D12" i="59"/>
  <c r="D13" i="59"/>
  <c r="D14" i="59"/>
  <c r="D15" i="59"/>
  <c r="D16" i="59"/>
  <c r="D17" i="59"/>
  <c r="D18" i="59"/>
  <c r="D19" i="59"/>
  <c r="D20" i="59"/>
  <c r="D21" i="59"/>
  <c r="D22" i="59"/>
  <c r="D23" i="59"/>
  <c r="D24" i="59"/>
  <c r="D25" i="59"/>
  <c r="D26" i="59"/>
  <c r="D27" i="59"/>
  <c r="D28" i="59"/>
  <c r="D29" i="59"/>
  <c r="D30" i="59"/>
  <c r="D31" i="59"/>
  <c r="D32" i="59"/>
  <c r="D33" i="59"/>
  <c r="D34" i="59"/>
  <c r="D35" i="59"/>
  <c r="D5" i="59"/>
  <c r="E5" i="51"/>
  <c r="C6" i="51"/>
  <c r="D6" i="54"/>
  <c r="D7" i="54"/>
  <c r="D8" i="54"/>
  <c r="D9" i="54"/>
  <c r="D10" i="54"/>
  <c r="D11" i="54"/>
  <c r="D12" i="54"/>
  <c r="D13" i="54"/>
  <c r="D14" i="54"/>
  <c r="D15" i="54"/>
  <c r="D16" i="54"/>
  <c r="D18" i="54"/>
  <c r="D19" i="54"/>
  <c r="D5" i="54"/>
  <c r="C17" i="54"/>
  <c r="D6" i="48"/>
  <c r="D7" i="48"/>
  <c r="D8" i="48"/>
  <c r="D9" i="48"/>
  <c r="D10" i="48"/>
  <c r="D11" i="48"/>
  <c r="D12" i="48"/>
  <c r="D13" i="48"/>
  <c r="D14" i="48"/>
  <c r="D15" i="48"/>
  <c r="D5" i="48"/>
  <c r="D6" i="47"/>
  <c r="D7" i="47"/>
  <c r="D8" i="47"/>
  <c r="D9" i="47"/>
  <c r="D10" i="47"/>
  <c r="D11" i="47"/>
  <c r="D12" i="47"/>
  <c r="D13" i="47"/>
  <c r="D14" i="47"/>
  <c r="D15" i="47"/>
  <c r="D16" i="47"/>
  <c r="D17" i="47"/>
  <c r="D18" i="47"/>
  <c r="D19" i="47"/>
  <c r="D20" i="47"/>
  <c r="D21" i="47"/>
  <c r="D22" i="47"/>
  <c r="D23" i="47"/>
  <c r="D24" i="47"/>
  <c r="D25" i="47"/>
  <c r="D26" i="47"/>
  <c r="D27" i="47"/>
  <c r="D28" i="47"/>
  <c r="D29" i="47"/>
  <c r="D30" i="47"/>
  <c r="D31" i="47"/>
  <c r="D32" i="47"/>
  <c r="D33" i="47"/>
  <c r="D34" i="47"/>
  <c r="D35" i="47"/>
  <c r="D5" i="47"/>
  <c r="D5" i="84"/>
  <c r="E5" i="16"/>
  <c r="C6" i="16"/>
  <c r="D5" i="68"/>
  <c r="D6" i="67"/>
  <c r="D5" i="67"/>
  <c r="E6" i="64"/>
  <c r="E7" i="64"/>
  <c r="E8" i="64"/>
  <c r="E9" i="64"/>
  <c r="E10" i="64"/>
  <c r="E11" i="64"/>
  <c r="E12" i="64"/>
  <c r="E5" i="64"/>
  <c r="C13" i="64"/>
  <c r="D5" i="45" l="1"/>
  <c r="D5" i="62"/>
  <c r="E40" i="26" l="1"/>
  <c r="F40" i="26"/>
  <c r="D6" i="25"/>
  <c r="D5" i="25"/>
  <c r="E6" i="23"/>
  <c r="E7" i="23"/>
  <c r="E8" i="23"/>
  <c r="E9" i="23"/>
  <c r="E10" i="23"/>
  <c r="E11" i="23"/>
  <c r="E12" i="23"/>
  <c r="E13" i="23"/>
  <c r="E14" i="23"/>
  <c r="E15" i="23"/>
  <c r="E16" i="23"/>
  <c r="E17" i="23"/>
  <c r="E18" i="23"/>
  <c r="E19" i="23"/>
  <c r="E20" i="23"/>
  <c r="E21" i="23"/>
  <c r="E22" i="23"/>
  <c r="E23" i="23"/>
  <c r="E24" i="23"/>
  <c r="E25" i="23"/>
  <c r="E26" i="23"/>
  <c r="E27" i="23"/>
  <c r="E28" i="23"/>
  <c r="E29" i="23"/>
  <c r="E30" i="23"/>
  <c r="E31" i="23"/>
  <c r="E32" i="23"/>
  <c r="E33" i="23"/>
  <c r="E34" i="23"/>
  <c r="E35" i="23"/>
  <c r="E36" i="23"/>
  <c r="E37" i="23"/>
  <c r="E5" i="23"/>
  <c r="C38" i="23"/>
  <c r="F5" i="86"/>
  <c r="K6" i="19"/>
  <c r="K7" i="19"/>
  <c r="K8" i="19"/>
  <c r="K9" i="19"/>
  <c r="K10" i="19"/>
  <c r="K11" i="19"/>
  <c r="K12" i="19"/>
  <c r="K13" i="19"/>
  <c r="K14" i="19"/>
  <c r="K15" i="19"/>
  <c r="K16" i="19"/>
  <c r="K5" i="19"/>
  <c r="F17" i="19"/>
  <c r="I17" i="19"/>
  <c r="E6" i="2"/>
  <c r="E7" i="2"/>
  <c r="E8" i="2"/>
  <c r="E9" i="2"/>
  <c r="E10" i="2"/>
  <c r="E11" i="2"/>
  <c r="E12" i="2"/>
  <c r="E13" i="2"/>
  <c r="E14" i="2"/>
  <c r="E15" i="2"/>
  <c r="E16" i="2"/>
  <c r="E17" i="2"/>
  <c r="E18" i="2"/>
  <c r="E19" i="2"/>
  <c r="E20" i="2"/>
  <c r="E21" i="2"/>
  <c r="E22" i="2"/>
  <c r="E23" i="2"/>
  <c r="E24" i="2"/>
  <c r="E25" i="2"/>
  <c r="E26" i="2"/>
  <c r="E27" i="2"/>
  <c r="E28" i="2"/>
  <c r="E29" i="2"/>
  <c r="E30" i="2"/>
  <c r="E31" i="2"/>
  <c r="E32" i="2"/>
  <c r="E33" i="2"/>
  <c r="E34" i="2"/>
  <c r="E35" i="2"/>
  <c r="E5" i="2"/>
  <c r="C37" i="2"/>
  <c r="D37" i="2"/>
  <c r="E37" i="2" s="1"/>
  <c r="D6" i="1" l="1"/>
  <c r="D7" i="1"/>
  <c r="D8" i="1"/>
  <c r="D9" i="1"/>
  <c r="D10" i="1"/>
  <c r="D11" i="1"/>
  <c r="D12" i="1"/>
  <c r="D13" i="1"/>
  <c r="D14" i="1"/>
  <c r="D15" i="1"/>
  <c r="D16" i="1"/>
  <c r="D17" i="1"/>
  <c r="D18" i="1"/>
  <c r="D19" i="1"/>
  <c r="D20" i="1"/>
  <c r="D21" i="1"/>
  <c r="D22" i="1"/>
  <c r="D23" i="1"/>
  <c r="D24" i="1"/>
  <c r="D25" i="1"/>
  <c r="D26" i="1"/>
  <c r="D27" i="1"/>
  <c r="D28" i="1"/>
  <c r="D29" i="1"/>
  <c r="D30" i="1"/>
  <c r="D31" i="1"/>
  <c r="D32" i="1"/>
  <c r="D33" i="1"/>
  <c r="D34" i="1"/>
  <c r="D35" i="1"/>
  <c r="D5" i="1"/>
  <c r="B7" i="112" l="1"/>
  <c r="D7" i="112" s="1"/>
  <c r="G6" i="19" l="1"/>
  <c r="G7" i="19"/>
  <c r="G8" i="19"/>
  <c r="G9" i="19"/>
  <c r="G10" i="19"/>
  <c r="G11" i="19"/>
  <c r="G12" i="19"/>
  <c r="G13" i="19"/>
  <c r="G14" i="19"/>
  <c r="G15" i="19"/>
  <c r="G16" i="19"/>
  <c r="G5" i="19"/>
  <c r="G17" i="19" l="1"/>
  <c r="B13" i="43"/>
  <c r="C9" i="29" l="1"/>
  <c r="D9" i="29"/>
  <c r="L1" i="29" l="1"/>
  <c r="E9" i="29"/>
  <c r="B36" i="42"/>
  <c r="J1" i="42" s="1"/>
  <c r="K1" i="119" l="1"/>
  <c r="M1" i="119"/>
  <c r="L1" i="119"/>
  <c r="L1" i="118"/>
  <c r="K1" i="118"/>
  <c r="J1" i="118"/>
  <c r="D17" i="78"/>
  <c r="E17" i="78" s="1"/>
  <c r="B17" i="78"/>
  <c r="B7" i="40"/>
  <c r="B36" i="11" l="1"/>
  <c r="C6" i="117" l="1"/>
  <c r="B6" i="117"/>
  <c r="J1" i="117" s="1"/>
  <c r="K1" i="117"/>
  <c r="B48" i="31"/>
  <c r="B11" i="30"/>
  <c r="D6" i="117" l="1"/>
  <c r="L1" i="117" s="1"/>
  <c r="B9" i="29"/>
  <c r="B6" i="28"/>
  <c r="K1" i="28" s="1"/>
  <c r="J2" i="21"/>
  <c r="B7" i="21"/>
  <c r="C6" i="116" l="1"/>
  <c r="D6" i="116"/>
  <c r="B6" i="116"/>
  <c r="J1" i="116" s="1"/>
  <c r="L1" i="116"/>
  <c r="K1" i="116"/>
  <c r="H6" i="19"/>
  <c r="H7" i="19"/>
  <c r="H8" i="19"/>
  <c r="H9" i="19"/>
  <c r="H10" i="19"/>
  <c r="H11" i="19"/>
  <c r="H12" i="19"/>
  <c r="H13" i="19"/>
  <c r="H14" i="19"/>
  <c r="H15" i="19"/>
  <c r="H16" i="19"/>
  <c r="H5" i="19"/>
  <c r="C6" i="115"/>
  <c r="B6" i="115"/>
  <c r="J1" i="115" s="1"/>
  <c r="K1" i="115"/>
  <c r="J2" i="109"/>
  <c r="D6" i="115" l="1"/>
  <c r="L1" i="115" s="1"/>
  <c r="H17" i="19"/>
  <c r="B6" i="109"/>
  <c r="C6" i="26"/>
  <c r="C7" i="26"/>
  <c r="C8" i="26"/>
  <c r="C9" i="26"/>
  <c r="C10" i="26"/>
  <c r="C11" i="26"/>
  <c r="C12" i="26"/>
  <c r="C13" i="26"/>
  <c r="C14" i="26"/>
  <c r="C15" i="26"/>
  <c r="C16" i="26"/>
  <c r="C17" i="26"/>
  <c r="C18" i="26"/>
  <c r="C19" i="26"/>
  <c r="C20" i="26"/>
  <c r="C21" i="26"/>
  <c r="C22" i="26"/>
  <c r="C23" i="26"/>
  <c r="C24" i="26"/>
  <c r="C25" i="26"/>
  <c r="C26" i="26"/>
  <c r="C27" i="26"/>
  <c r="C28" i="26"/>
  <c r="C29" i="26"/>
  <c r="C30" i="26"/>
  <c r="C31" i="26"/>
  <c r="C32" i="26"/>
  <c r="C33" i="26"/>
  <c r="C34" i="26"/>
  <c r="C35" i="26"/>
  <c r="C36" i="26"/>
  <c r="C37" i="26"/>
  <c r="C38" i="26"/>
  <c r="C39" i="26"/>
  <c r="C5" i="26"/>
  <c r="D40" i="26"/>
  <c r="B38" i="23"/>
  <c r="K1" i="23" s="1"/>
  <c r="B11" i="18"/>
  <c r="J1" i="18" s="1"/>
  <c r="C40" i="26" l="1"/>
  <c r="C36" i="114"/>
  <c r="D36" i="114" s="1"/>
  <c r="B36" i="114"/>
  <c r="L1" i="114"/>
  <c r="J1" i="114"/>
  <c r="K1" i="114" l="1"/>
  <c r="D36" i="113"/>
  <c r="B36" i="113"/>
  <c r="K1" i="113" s="1"/>
  <c r="B36" i="49"/>
  <c r="K1" i="49" s="1"/>
  <c r="L1" i="113" l="1"/>
  <c r="E36" i="113"/>
  <c r="M1" i="113" s="1"/>
  <c r="B36" i="7"/>
  <c r="J1" i="7" s="1"/>
  <c r="B17" i="54"/>
  <c r="D17" i="54" s="1"/>
  <c r="B36" i="6" l="1"/>
  <c r="K1" i="6" s="1"/>
  <c r="B6" i="104"/>
  <c r="J1" i="104" s="1"/>
  <c r="C6" i="104"/>
  <c r="D6" i="104" s="1"/>
  <c r="C7" i="44"/>
  <c r="D7" i="44" s="1"/>
  <c r="B7" i="44"/>
  <c r="B35" i="5"/>
  <c r="B36" i="4"/>
  <c r="K1" i="4" s="1"/>
  <c r="J1" i="5" l="1"/>
  <c r="D35" i="5"/>
  <c r="J1" i="76"/>
  <c r="B17" i="76"/>
  <c r="K1" i="112" l="1"/>
  <c r="L1" i="112"/>
  <c r="J1" i="44" l="1"/>
  <c r="B27" i="107" l="1"/>
  <c r="B6" i="110"/>
  <c r="K1" i="110" l="1"/>
  <c r="J1" i="107"/>
  <c r="L1" i="78"/>
  <c r="K1" i="78"/>
  <c r="C36" i="11" l="1"/>
  <c r="K1" i="38" l="1"/>
  <c r="J1" i="38"/>
  <c r="B7" i="37"/>
  <c r="K2" i="36"/>
  <c r="D9" i="36"/>
  <c r="E9" i="36" s="1"/>
  <c r="B9" i="36"/>
  <c r="C7" i="40"/>
  <c r="D7" i="40" s="1"/>
  <c r="J1" i="40"/>
  <c r="D48" i="31"/>
  <c r="L1" i="31" l="1"/>
  <c r="K1" i="31" l="1"/>
  <c r="D11" i="30"/>
  <c r="E11" i="30" s="1"/>
  <c r="K1" i="29"/>
  <c r="C48" i="31" l="1"/>
  <c r="E48" i="31" s="1"/>
  <c r="M1" i="31" s="1"/>
  <c r="B6" i="66"/>
  <c r="K1" i="66" l="1"/>
  <c r="L1" i="66"/>
  <c r="D6" i="110" l="1"/>
  <c r="E6" i="110" s="1"/>
  <c r="M1" i="110" s="1"/>
  <c r="B6" i="90"/>
  <c r="J1" i="90" l="1"/>
  <c r="L1" i="110"/>
  <c r="C6" i="90" l="1"/>
  <c r="D6" i="90" s="1"/>
  <c r="B35" i="55"/>
  <c r="B20" i="54"/>
  <c r="B37" i="2"/>
  <c r="C6" i="109"/>
  <c r="D6" i="109" s="1"/>
  <c r="L1" i="109" s="1"/>
  <c r="C10" i="108"/>
  <c r="B10" i="108"/>
  <c r="D10" i="108" l="1"/>
  <c r="L1" i="108" s="1"/>
  <c r="J1" i="108"/>
  <c r="K1" i="108"/>
  <c r="K1" i="109"/>
  <c r="J1" i="54"/>
  <c r="K1" i="2"/>
  <c r="C27" i="107" l="1"/>
  <c r="D27" i="107" s="1"/>
  <c r="D6" i="105"/>
  <c r="E6" i="105" s="1"/>
  <c r="M1" i="105" s="1"/>
  <c r="B6" i="105"/>
  <c r="D5" i="86"/>
  <c r="C6" i="86"/>
  <c r="B6" i="86"/>
  <c r="Q2" i="19"/>
  <c r="B17" i="19"/>
  <c r="D6" i="19"/>
  <c r="D7" i="19"/>
  <c r="D8" i="19"/>
  <c r="D9" i="19"/>
  <c r="D10" i="19"/>
  <c r="D11" i="19"/>
  <c r="D12" i="19"/>
  <c r="D13" i="19"/>
  <c r="D14" i="19"/>
  <c r="D15" i="19"/>
  <c r="D16" i="19"/>
  <c r="D5" i="19"/>
  <c r="E17" i="19"/>
  <c r="K1" i="107" l="1"/>
  <c r="L1" i="107"/>
  <c r="L1" i="105"/>
  <c r="K1" i="105"/>
  <c r="D6" i="86"/>
  <c r="D17" i="19"/>
  <c r="K1" i="104" l="1"/>
  <c r="L1" i="104" l="1"/>
  <c r="D6" i="102"/>
  <c r="L1" i="102" s="1"/>
  <c r="C6" i="102"/>
  <c r="B6" i="102"/>
  <c r="K1" i="102"/>
  <c r="J1" i="102" l="1"/>
  <c r="C204" i="101"/>
  <c r="D204" i="101" s="1"/>
  <c r="B204" i="101"/>
  <c r="K1" i="101" l="1"/>
  <c r="J1" i="101"/>
  <c r="L1" i="101"/>
  <c r="C7" i="99"/>
  <c r="D7" i="99" s="1"/>
  <c r="B7" i="99"/>
  <c r="L1" i="99" l="1"/>
  <c r="J1" i="99"/>
  <c r="K1" i="99"/>
  <c r="C23" i="17" l="1"/>
  <c r="D23" i="17" s="1"/>
  <c r="B23" i="17"/>
  <c r="C8" i="46"/>
  <c r="D8" i="46" s="1"/>
  <c r="B8" i="46"/>
  <c r="D12" i="53"/>
  <c r="E12" i="53" s="1"/>
  <c r="B12" i="53"/>
  <c r="B36" i="56" l="1"/>
  <c r="B65" i="14" l="1"/>
  <c r="J17" i="19"/>
  <c r="K17" i="19" s="1"/>
  <c r="C17" i="19"/>
  <c r="C35" i="55" l="1"/>
  <c r="D35" i="55" s="1"/>
  <c r="C17" i="76" l="1"/>
  <c r="D17" i="76" s="1"/>
  <c r="C7" i="21" l="1"/>
  <c r="D7" i="21" s="1"/>
  <c r="C6" i="84"/>
  <c r="D6" i="84" s="1"/>
  <c r="B6" i="84"/>
  <c r="D7" i="37" l="1"/>
  <c r="E7" i="37" s="1"/>
  <c r="B36" i="59"/>
  <c r="C20" i="54"/>
  <c r="D20" i="54" s="1"/>
  <c r="C36" i="59"/>
  <c r="D36" i="59" s="1"/>
  <c r="C36" i="7"/>
  <c r="D36" i="7" s="1"/>
  <c r="B6" i="27"/>
  <c r="N2" i="86"/>
  <c r="M2" i="86"/>
  <c r="C36" i="47"/>
  <c r="D36" i="47" s="1"/>
  <c r="B36" i="47"/>
  <c r="C16" i="48"/>
  <c r="D16" i="48" s="1"/>
  <c r="B16" i="48"/>
  <c r="C13" i="43"/>
  <c r="D13" i="43" s="1"/>
  <c r="C6" i="89"/>
  <c r="D6" i="89" s="1"/>
  <c r="B6" i="89"/>
  <c r="F6" i="86"/>
  <c r="E6" i="86"/>
  <c r="C6" i="85"/>
  <c r="D6" i="85" s="1"/>
  <c r="B6" i="85"/>
  <c r="C36" i="81"/>
  <c r="D36" i="81" s="1"/>
  <c r="B36" i="81"/>
  <c r="J1" i="81" l="1"/>
  <c r="K1" i="89"/>
  <c r="L1" i="89"/>
  <c r="J1" i="85"/>
  <c r="L1" i="85"/>
  <c r="K1" i="85"/>
  <c r="N1" i="86"/>
  <c r="M1" i="86"/>
  <c r="K1" i="81"/>
  <c r="L1" i="81"/>
  <c r="C36" i="1"/>
  <c r="B36" i="1"/>
  <c r="C11" i="18"/>
  <c r="D11" i="18" s="1"/>
  <c r="C6" i="45"/>
  <c r="D6" i="45" s="1"/>
  <c r="B6" i="45"/>
  <c r="B36" i="10"/>
  <c r="B36" i="72"/>
  <c r="D6" i="28"/>
  <c r="E6" i="28" s="1"/>
  <c r="M1" i="28" s="1"/>
  <c r="B13" i="64"/>
  <c r="B6" i="62"/>
  <c r="B7" i="67"/>
  <c r="C7" i="67"/>
  <c r="D7" i="67" s="1"/>
  <c r="J1" i="17"/>
  <c r="D36" i="56"/>
  <c r="E36" i="56" s="1"/>
  <c r="D6" i="51"/>
  <c r="E6" i="51" s="1"/>
  <c r="B6" i="51"/>
  <c r="D36" i="6"/>
  <c r="D36" i="49"/>
  <c r="L1" i="7"/>
  <c r="L1" i="44"/>
  <c r="K1" i="7"/>
  <c r="K1" i="44"/>
  <c r="C30" i="73"/>
  <c r="D30" i="73" s="1"/>
  <c r="B30" i="73"/>
  <c r="L1" i="49" l="1"/>
  <c r="E36" i="49"/>
  <c r="M1" i="49" s="1"/>
  <c r="L1" i="6"/>
  <c r="E36" i="6"/>
  <c r="M1" i="6" s="1"/>
  <c r="D36" i="1"/>
  <c r="K1" i="72"/>
  <c r="L1" i="28"/>
  <c r="J1" i="1"/>
  <c r="K1" i="1"/>
  <c r="L1" i="1"/>
  <c r="D36" i="72"/>
  <c r="E36" i="72" s="1"/>
  <c r="B6" i="68"/>
  <c r="C6" i="68"/>
  <c r="D6" i="68" s="1"/>
  <c r="D13" i="64"/>
  <c r="E13" i="64" s="1"/>
  <c r="C6" i="62"/>
  <c r="D6" i="62" s="1"/>
  <c r="D36" i="11"/>
  <c r="E36" i="11" s="1"/>
  <c r="C36" i="12"/>
  <c r="D36" i="12" s="1"/>
  <c r="B36" i="12"/>
  <c r="D36" i="10"/>
  <c r="E36" i="10" s="1"/>
  <c r="L1" i="17"/>
  <c r="K1" i="17"/>
  <c r="C36" i="42"/>
  <c r="D36" i="42" s="1"/>
  <c r="L1" i="72" l="1"/>
  <c r="M1" i="72"/>
  <c r="E6" i="27"/>
  <c r="D6" i="27"/>
  <c r="G40" i="26"/>
  <c r="B40" i="26"/>
  <c r="C7" i="25"/>
  <c r="D7" i="25" s="1"/>
  <c r="B7" i="25"/>
  <c r="D38" i="23"/>
  <c r="E38" i="23" s="1"/>
  <c r="C6" i="20"/>
  <c r="D6" i="20" s="1"/>
  <c r="L1" i="20" s="1"/>
  <c r="B6" i="20"/>
  <c r="L1" i="21"/>
  <c r="D6" i="16"/>
  <c r="E6" i="16" s="1"/>
  <c r="B6" i="16"/>
  <c r="C65" i="14"/>
  <c r="D65" i="14" s="1"/>
  <c r="C36" i="13"/>
  <c r="D36" i="13" s="1"/>
  <c r="B36" i="13"/>
  <c r="D36" i="4"/>
  <c r="E36" i="4" s="1"/>
  <c r="C29" i="3"/>
  <c r="D29" i="3" s="1"/>
  <c r="L1" i="3" s="1"/>
  <c r="B29" i="3"/>
  <c r="J1" i="3"/>
  <c r="K1" i="3"/>
  <c r="K1" i="20" l="1"/>
  <c r="J1" i="20"/>
  <c r="M1" i="2"/>
  <c r="L1" i="2"/>
</calcChain>
</file>

<file path=xl/sharedStrings.xml><?xml version="1.0" encoding="utf-8"?>
<sst xmlns="http://schemas.openxmlformats.org/spreadsheetml/2006/main" count="2227" uniqueCount="494">
  <si>
    <t>рублей</t>
  </si>
  <si>
    <t>818</t>
  </si>
  <si>
    <t>03</t>
  </si>
  <si>
    <t>Наименование и статус муниципального образования Брянской области</t>
  </si>
  <si>
    <t>2024 год</t>
  </si>
  <si>
    <t>Городской округ город Брянск</t>
  </si>
  <si>
    <t>Городской округ город Клинцы</t>
  </si>
  <si>
    <t>Жуковский муниципальный округ</t>
  </si>
  <si>
    <t>Нераспределенный резерв</t>
  </si>
  <si>
    <t>01</t>
  </si>
  <si>
    <t>18 4 04 15820</t>
  </si>
  <si>
    <t>02</t>
  </si>
  <si>
    <t>18 4 04 15840</t>
  </si>
  <si>
    <t>04</t>
  </si>
  <si>
    <t>05</t>
  </si>
  <si>
    <t>805</t>
  </si>
  <si>
    <t>15 4 04 14210</t>
  </si>
  <si>
    <t>08</t>
  </si>
  <si>
    <t>815</t>
  </si>
  <si>
    <t>16 4 02 14720</t>
  </si>
  <si>
    <t>816</t>
  </si>
  <si>
    <t>07</t>
  </si>
  <si>
    <t>09</t>
  </si>
  <si>
    <t>16 4 02 14780</t>
  </si>
  <si>
    <t>10</t>
  </si>
  <si>
    <t>819</t>
  </si>
  <si>
    <t>821</t>
  </si>
  <si>
    <t>842</t>
  </si>
  <si>
    <t>02 4 04 51200</t>
  </si>
  <si>
    <t>13</t>
  </si>
  <si>
    <t>02 4 01 12020</t>
  </si>
  <si>
    <t>530</t>
  </si>
  <si>
    <t>12</t>
  </si>
  <si>
    <t>32 4 04 17900</t>
  </si>
  <si>
    <t>06</t>
  </si>
  <si>
    <t>521</t>
  </si>
  <si>
    <t>811</t>
  </si>
  <si>
    <t>11 4 05 R2990</t>
  </si>
  <si>
    <t>11 4 02 13430</t>
  </si>
  <si>
    <t>Стародубский муниципальный округ</t>
  </si>
  <si>
    <t>812</t>
  </si>
  <si>
    <t>12 4 02 13450</t>
  </si>
  <si>
    <t>13 1 F2 55550</t>
  </si>
  <si>
    <t>12 1 F5 52430</t>
  </si>
  <si>
    <t>817</t>
  </si>
  <si>
    <t>522</t>
  </si>
  <si>
    <t>15 1 A1 55130</t>
  </si>
  <si>
    <t>11</t>
  </si>
  <si>
    <t>21 4 09 R4970</t>
  </si>
  <si>
    <t>825</t>
  </si>
  <si>
    <t>16 4 02 R3040</t>
  </si>
  <si>
    <t>19 1 F1 50210</t>
  </si>
  <si>
    <t>823</t>
  </si>
  <si>
    <t>11 4 02 R5110</t>
  </si>
  <si>
    <t>Воробейнское сельское поселение Жирятинского муниципального района</t>
  </si>
  <si>
    <t>Ревенское сельское поселение Карачевского муниципального района</t>
  </si>
  <si>
    <t>Севский муниципальный район</t>
  </si>
  <si>
    <t>Чемлыжское сельское поселение Севского муниципального района</t>
  </si>
  <si>
    <t>Кулажское сельское поселение Суражского муниципального района</t>
  </si>
  <si>
    <t>Новозыбковский городской округ</t>
  </si>
  <si>
    <t>40 4 07 17390</t>
  </si>
  <si>
    <t>19 1 R1 16260</t>
  </si>
  <si>
    <t>19 1 R1 53940</t>
  </si>
  <si>
    <t>Жирятинский муниципальный район</t>
  </si>
  <si>
    <t>15 4 01 R5190</t>
  </si>
  <si>
    <t>ИТОГО</t>
  </si>
  <si>
    <t>18 4 04 15850</t>
  </si>
  <si>
    <t>17 2 06 12510</t>
  </si>
  <si>
    <t>11 4 02 13440</t>
  </si>
  <si>
    <t>16 1 E1 14910</t>
  </si>
  <si>
    <t>16 1 E1 51720</t>
  </si>
  <si>
    <t>16 1 E4 14900</t>
  </si>
  <si>
    <t>16 4 06 14790</t>
  </si>
  <si>
    <t>11 1 EВ 51790</t>
  </si>
  <si>
    <t>16 4 04 53030</t>
  </si>
  <si>
    <t>07 2 01 R5760</t>
  </si>
  <si>
    <t>07 2 04 R3720</t>
  </si>
  <si>
    <t>19 4 04 16170</t>
  </si>
  <si>
    <t>12 1 F5 Д2430</t>
  </si>
  <si>
    <t>19 2 02 1И080</t>
  </si>
  <si>
    <t>16 1 E1 52390</t>
  </si>
  <si>
    <t>16 1 E1 55200</t>
  </si>
  <si>
    <t>16 1 E1 98060</t>
  </si>
  <si>
    <t>16 1 E1 Д5200</t>
  </si>
  <si>
    <t>16 1 E1 К8006</t>
  </si>
  <si>
    <t>25 1 P5 Д1390</t>
  </si>
  <si>
    <t>21 4 02 17060</t>
  </si>
  <si>
    <t>25 1 P5 17680</t>
  </si>
  <si>
    <t>25 2 01 17590</t>
  </si>
  <si>
    <t>25 2 01 R7530</t>
  </si>
  <si>
    <t>12 2 02 09505</t>
  </si>
  <si>
    <t>12 2 02 09605</t>
  </si>
  <si>
    <t>13 1 F2 54240</t>
  </si>
  <si>
    <t>523</t>
  </si>
  <si>
    <t>12 2 01 13500</t>
  </si>
  <si>
    <t>Дятьковский муниципальный район</t>
  </si>
  <si>
    <t>Карачевский муниципальный район</t>
  </si>
  <si>
    <t>Дубровский муниципальный район</t>
  </si>
  <si>
    <t>Городской округ город Фокино</t>
  </si>
  <si>
    <t>15 1 A1 55190</t>
  </si>
  <si>
    <t>15 1 A1 55900</t>
  </si>
  <si>
    <t>15 1 A1 55970</t>
  </si>
  <si>
    <t>15 4 02 R4670</t>
  </si>
  <si>
    <t>Брасовский муниципальный район</t>
  </si>
  <si>
    <t>Брянский муниципальный район</t>
  </si>
  <si>
    <t>Выгоничский муниципальный район</t>
  </si>
  <si>
    <t>Гордеевский муниципальный район</t>
  </si>
  <si>
    <t>Комаричский муниципальный район</t>
  </si>
  <si>
    <t>Суземский муниципальный район</t>
  </si>
  <si>
    <t>Суражский муниципальный район</t>
  </si>
  <si>
    <t>Клетнянский муниципальный район</t>
  </si>
  <si>
    <t>Климовский муниципальный район</t>
  </si>
  <si>
    <t>Мглинский муниципальный район</t>
  </si>
  <si>
    <t>Выгоничское городское поселение Выгоничского муниципального района</t>
  </si>
  <si>
    <t>Сельцовский городской округ</t>
  </si>
  <si>
    <t>Локотское городское поселение Брасовского муниципального района</t>
  </si>
  <si>
    <t>Глинищевское сельское поселение Брянского муниципального района</t>
  </si>
  <si>
    <t>Дубровское городское поселение Дубровского муниципального района</t>
  </si>
  <si>
    <t>Дятьковское городское поселение Дятьковского муниципального района</t>
  </si>
  <si>
    <t>Бытошское городское поселение Дятьковского муниципального района</t>
  </si>
  <si>
    <t>Ивотское городское поселение Дятьковского муниципального района</t>
  </si>
  <si>
    <t>Любохонское городское поселение Дятьковского муниципального района</t>
  </si>
  <si>
    <t>Карачевское городское поселение Карачевского муниципального района</t>
  </si>
  <si>
    <t>Смолевичское сельское поселение Клинцовского муниципального района</t>
  </si>
  <si>
    <t>Комаричское городское поселение Комаричского муниципального района</t>
  </si>
  <si>
    <t>Красногорское городское поселение Красногорского муниципального района</t>
  </si>
  <si>
    <t>Навлинское городское поселение Навлинского муниципального района</t>
  </si>
  <si>
    <t>Почепское городское поселение Почепского муниципального района</t>
  </si>
  <si>
    <t>Рогнединское городское поселение Рогнединского муниципального района</t>
  </si>
  <si>
    <t>Севское городское поселение Севского муниципального района</t>
  </si>
  <si>
    <t>Трубчевское городское поселение Трубчевского муниципального района</t>
  </si>
  <si>
    <t>Белоберезковское городское поселение Трубчевского муниципального района</t>
  </si>
  <si>
    <t>Унечское городское поселение Унечского муниципального района</t>
  </si>
  <si>
    <t>Злынковский муниципальный район</t>
  </si>
  <si>
    <t>Клинцовский муниципальный район</t>
  </si>
  <si>
    <t>Красногорский муниципальный район</t>
  </si>
  <si>
    <t>Навлинский муниципальный район</t>
  </si>
  <si>
    <t>Погарский муниципальный район</t>
  </si>
  <si>
    <t>Почепский муниципальный район</t>
  </si>
  <si>
    <t>Рогнединский муниципальный район</t>
  </si>
  <si>
    <t>Трубчевский муниципальный район</t>
  </si>
  <si>
    <t>Унечский муниципальный район</t>
  </si>
  <si>
    <t>25 2 02 17620</t>
  </si>
  <si>
    <t>19 1 R1 16160</t>
  </si>
  <si>
    <t>16 1 E1 Д2390</t>
  </si>
  <si>
    <t>21 4 10 16720</t>
  </si>
  <si>
    <t>Суражское городское поселение Суражского муниципального района</t>
  </si>
  <si>
    <t>Климовское городское поселение Климовского муниципального района</t>
  </si>
  <si>
    <t>808</t>
  </si>
  <si>
    <t>08 1 G2 12810</t>
  </si>
  <si>
    <t>Мирнинское сельское поселение Гордеевского муниципального района</t>
  </si>
  <si>
    <t>16 2 01 R7500</t>
  </si>
  <si>
    <t>15 1 A3 54530</t>
  </si>
  <si>
    <t>15 1 A1 54540</t>
  </si>
  <si>
    <t>19 1 R1 А3940</t>
  </si>
  <si>
    <t>16 1 E1 А5200</t>
  </si>
  <si>
    <t>21 4 10 R0820</t>
  </si>
  <si>
    <t>21 4 10 А0820</t>
  </si>
  <si>
    <t>02 4 04 51180</t>
  </si>
  <si>
    <t>Петровобудское сельское поселение Гордеевского муниципального района</t>
  </si>
  <si>
    <t>21 4 10 16710</t>
  </si>
  <si>
    <t>Уношевское сельское поселение Гордеевского муниципального района</t>
  </si>
  <si>
    <t>Щербиничское сельское поселение Злынковского муниципального района</t>
  </si>
  <si>
    <t>Мылинское сельское поселение Карачевского муниципального района</t>
  </si>
  <si>
    <t>Старское городское поселение Дятьковского муниципального района</t>
  </si>
  <si>
    <t>Клетнянское городское поселение Клетнянского муниципального района</t>
  </si>
  <si>
    <t>Мглинское городское поселение Мглинского муниципального района</t>
  </si>
  <si>
    <t>Погарское городское поселение Погарского муниципального района</t>
  </si>
  <si>
    <t>Суземское городское поселение Суземского муниципального района</t>
  </si>
  <si>
    <t>Жирятинское сельское поселение Жирятинского муниципального района</t>
  </si>
  <si>
    <t>Злынковское городское поселение Злынковского муниципального района</t>
  </si>
  <si>
    <t>Вышковское городское поселение Злынковского муниципального района</t>
  </si>
  <si>
    <t>Алтуховское городское поселение Навлинского муниципального района</t>
  </si>
  <si>
    <t>Рамасухское городское поселение Почепского муниципального района</t>
  </si>
  <si>
    <t>Кокоревское городское поселение Суземского муниципального района</t>
  </si>
  <si>
    <t>Брасовское сельское поселение Брасовского муниципального района</t>
  </si>
  <si>
    <t>Веребское сельское поселение Брасовского муниципального района</t>
  </si>
  <si>
    <t>Вороновологское сельское поселение Брасовского муниципального района</t>
  </si>
  <si>
    <t>Глодневское сельское поселение Брасовского муниципального района</t>
  </si>
  <si>
    <t>Добриковское сельское поселение Брасовского муниципального района</t>
  </si>
  <si>
    <t>Дубровское сельское поселение Брасовского муниципального района</t>
  </si>
  <si>
    <t>Крупецкое сельское поселение Брасовского муниципального района</t>
  </si>
  <si>
    <t>Погребское сельское поселение Брасовского муниципального района</t>
  </si>
  <si>
    <t>Сныткинское сельское поселение Брасовского муниципального района</t>
  </si>
  <si>
    <t>Столбовское сельское поселение Брасовского муниципального района</t>
  </si>
  <si>
    <t>Добрунское сельское поселение Брянского муниципального района</t>
  </si>
  <si>
    <t>Домашовское сельское поселение Брянского муниципального района</t>
  </si>
  <si>
    <t>Журиничское сельское поселение Брянского муниципального района</t>
  </si>
  <si>
    <t>Мичуринское сельское поселение Брянского муниципального района</t>
  </si>
  <si>
    <t>Нетьинское сельское поселение Брянского муниципального района</t>
  </si>
  <si>
    <t>Новодарковичское сельское поселение Брянского муниципального района</t>
  </si>
  <si>
    <t>Новосельское сельское поселение Брянского муниципального района</t>
  </si>
  <si>
    <t>Отрадненское сельское поселение Брянского муниципального района</t>
  </si>
  <si>
    <t>Пальцовское сельское поселение Брянского муниципального района</t>
  </si>
  <si>
    <t>Свенское сельское поселение Брянского муниципального района</t>
  </si>
  <si>
    <t>Снежское сельское поселение Брянского муниципального района</t>
  </si>
  <si>
    <t>Стекляннорадицкое сельское поселение Брянского муниципального района</t>
  </si>
  <si>
    <t>Супоневское сельское поселение Брянского муниципального района</t>
  </si>
  <si>
    <t>Чернетовское сельское поселение Брянского муниципального района</t>
  </si>
  <si>
    <t>Кокинское сельское поселение Выгоничского муниципального района</t>
  </si>
  <si>
    <t>Красносельское сельское поселение Выгоничского муниципального района</t>
  </si>
  <si>
    <t>Орменское сельское поселение Выгоничского муниципального района</t>
  </si>
  <si>
    <t>Сосновское сельское поселение Выгоничского муниципального района</t>
  </si>
  <si>
    <t>Утынское сельское поселение Выгоничского муниципального района</t>
  </si>
  <si>
    <t>Хмелевское сельское поселение Выгоничского муниципального района</t>
  </si>
  <si>
    <t>Хутор-Борское сельское поселение Выгоничского муниципального района</t>
  </si>
  <si>
    <t>Гордеевское сельское поселение Гордеевского муниципального района</t>
  </si>
  <si>
    <t>Глинновское сельское поселение Гордеевского муниципального района</t>
  </si>
  <si>
    <t>Рудневоробьевское сельское поселение Гордеевского муниципального района</t>
  </si>
  <si>
    <t>Творишинское сельское поселение Гордеевского муниципального района</t>
  </si>
  <si>
    <t>Алешинское сельское поселение Дубровского муниципального района</t>
  </si>
  <si>
    <t>Пеклинское сельское поселение Дубровского муниципального района</t>
  </si>
  <si>
    <t>Рековичское сельское поселение Дубровского муниципального района</t>
  </si>
  <si>
    <t>Рябчинское сельское поселение Дубровского муниципального района</t>
  </si>
  <si>
    <t>Сергеевское сельское поселение Дубровского муниципального района</t>
  </si>
  <si>
    <t>Сещинское сельское поселение Дубровского муниципального района</t>
  </si>
  <si>
    <t>Березинское сельское поселение Дятьковского муниципального района</t>
  </si>
  <si>
    <t>Большежуковское сельское поселение Дятьковского муниципального района</t>
  </si>
  <si>
    <t>Верховское сельское поселение Дятьковского муниципального района</t>
  </si>
  <si>
    <t>Немеричское сельское поселение Дятьковского муниципального района</t>
  </si>
  <si>
    <t>Слободищенское сельское поселение Дятьковского муниципального района</t>
  </si>
  <si>
    <t>Морачевское сельское поселение Жирятинского муниципального района</t>
  </si>
  <si>
    <t>Денисковичское сельское поселение Злынковского муниципального района</t>
  </si>
  <si>
    <t>Роговское сельское поселение Злынковского муниципального района</t>
  </si>
  <si>
    <t>Спиридоновобудское сельское поселение Злынковского муниципального района</t>
  </si>
  <si>
    <t>Бошинское сельское поселение Карачевского муниципального района</t>
  </si>
  <si>
    <t>Вельяминовское сельское поселение Карачевского муниципального района</t>
  </si>
  <si>
    <t>Верхопольское сельское поселение Карачевского муниципального района</t>
  </si>
  <si>
    <t>Дроновское сельское поселение Карачевского муниципального района</t>
  </si>
  <si>
    <t>Песоченское сельское поселение Карачевского муниципального района</t>
  </si>
  <si>
    <t>Акуличское сельское поселение Клетнянского муниципального района</t>
  </si>
  <si>
    <t>Лутенское сельское поселение Клетнянского муниципального района</t>
  </si>
  <si>
    <t>Мирнинское сельское поселение Клетнянского муниципального района</t>
  </si>
  <si>
    <t>Мужиновское сельское поселение Клетнянского муниципального района</t>
  </si>
  <si>
    <t>Надвинское сельское поселение Клетнянского муниципального района</t>
  </si>
  <si>
    <t>Брахловское сельское поселение Климовского муниципального района</t>
  </si>
  <si>
    <t>Истопское сельское поселение Климовского муниципального района</t>
  </si>
  <si>
    <t>Каменскохуторское сельское поселение Климовского муниципального района</t>
  </si>
  <si>
    <t>Кирилловское сельское поселение Климовского муниципального района</t>
  </si>
  <si>
    <t>Лакомобудское сельское поселение Климовского муниципального района</t>
  </si>
  <si>
    <t>Митьковское сельское поселение Климовского муниципального района</t>
  </si>
  <si>
    <t>Новоропское сельское поселение Климовского муниципального района</t>
  </si>
  <si>
    <t>Новоюрковичское сельское поселение Климовского муниципального района</t>
  </si>
  <si>
    <t>Плавенское сельское поселение Климовского муниципального района</t>
  </si>
  <si>
    <t>Сачковичское сельское поселение Климовского муниципального района</t>
  </si>
  <si>
    <t>Сытобудское сельское поселение Климовского муниципального района</t>
  </si>
  <si>
    <t>Хороменское сельское поселение Климовского муниципального района</t>
  </si>
  <si>
    <t>Челховское сельское поселение Климовского муниципального района</t>
  </si>
  <si>
    <t>Чуровичское сельское поселение Климовского муниципального района</t>
  </si>
  <si>
    <t>Великотопальское сельское поселение Клинцовского муниципального района</t>
  </si>
  <si>
    <t>Гулевское сельское поселение Клинцовского муниципального района</t>
  </si>
  <si>
    <t>Коржовоголубовское сельское поселение Клинцовского муниципального района</t>
  </si>
  <si>
    <t>Лопатенское сельское поселение Клинцовского муниципального района</t>
  </si>
  <si>
    <t>Медведовское сельское поселение Клинцовского муниципального района</t>
  </si>
  <si>
    <t>Первомайское сельское поселение Клинцовского муниципального района</t>
  </si>
  <si>
    <t>Рожновское сельское поселение Клинцовского муниципального района</t>
  </si>
  <si>
    <t>Смотровобудское сельское поселение Клинцовского муниципального района</t>
  </si>
  <si>
    <t>Аркинское сельское поселение Комаричского муниципального района</t>
  </si>
  <si>
    <t>Быховское сельское поселение Комаричского муниципального района</t>
  </si>
  <si>
    <t>Игрицкое сельское поселение Комаричского муниципального района</t>
  </si>
  <si>
    <t>Литижское сельское поселение Комаричского муниципального района</t>
  </si>
  <si>
    <t>Лопандинское сельское поселение Комаричского муниципального района</t>
  </si>
  <si>
    <t>Марьинское сельское поселение Комаричского муниципального района</t>
  </si>
  <si>
    <t>Усожское сельское поселение Комаричского муниципального района</t>
  </si>
  <si>
    <t>Колюдовское сельское поселение Красногорского муниципального района</t>
  </si>
  <si>
    <t>Лотаковское сельское поселение Красногорского муниципального района</t>
  </si>
  <si>
    <t>Любовшанское сельское поселение Красногорского муниципального района</t>
  </si>
  <si>
    <t>Макаричское сельское поселение Красногорского муниципального района</t>
  </si>
  <si>
    <t>Перелазское сельское поселение Красногорского муниципального района</t>
  </si>
  <si>
    <t>Яловское сельское поселение Красногорского муниципального района</t>
  </si>
  <si>
    <t>Ветлевское сельское поселение Мглинского муниципального района</t>
  </si>
  <si>
    <t>Краснокосаровское сельское поселение Мглинского муниципального района</t>
  </si>
  <si>
    <t>Симонтовское сельское поселение Мглинского муниципального района</t>
  </si>
  <si>
    <t>Алешинское сельское поселение Навлинского муниципального района</t>
  </si>
  <si>
    <t>Бяковское сельское поселение Навлинского муниципального района</t>
  </si>
  <si>
    <t>Синезерское сельское поселение Навлинского муниципального района</t>
  </si>
  <si>
    <t>Чичковское сельское поселение Навлинского муниципального района</t>
  </si>
  <si>
    <t>Борщовское сельское поселение Погарского муниципального района</t>
  </si>
  <si>
    <t>Вадьковское сельское поселение Погарского муниципального района</t>
  </si>
  <si>
    <t>Витемлянское сельское поселение Погарского муниципального района</t>
  </si>
  <si>
    <t>Гетуновское сельское поселение Погарского муниципального района</t>
  </si>
  <si>
    <t>Городищенское сельское поселение Погарского муниципального района</t>
  </si>
  <si>
    <t>Гриневское сельское поселение Погарского муниципального района</t>
  </si>
  <si>
    <t>Долботовское сельское поселение Погарского муниципального района</t>
  </si>
  <si>
    <t>Посудичское сельское поселение Погарского муниципального района</t>
  </si>
  <si>
    <t>Суворовское сельское поселение Погарского муниципального района</t>
  </si>
  <si>
    <t>Чаусовское сельское поселение Погарского муниципального района</t>
  </si>
  <si>
    <t>Юдиновское сельское поселение Погарского муниципального района</t>
  </si>
  <si>
    <t>Бакланское сельское поселение Почепского муниципального района</t>
  </si>
  <si>
    <t>Бельковское сельское поселение Почепского муниципального района</t>
  </si>
  <si>
    <t>Витовское сельское поселение Почепского муниципального района</t>
  </si>
  <si>
    <t>Гущинское сельское поселение Почепского муниципального района</t>
  </si>
  <si>
    <t>Дмитровское сельское поселение Почепского муниципального района</t>
  </si>
  <si>
    <t>Доманичское сельское поселение Почепского муниципального района</t>
  </si>
  <si>
    <t>Краснорогское сельское поселение Почепского муниципального района</t>
  </si>
  <si>
    <t>Московское сельское поселение Почепского муниципального района</t>
  </si>
  <si>
    <t>Первомайское сельское поселение Почепского муниципального района</t>
  </si>
  <si>
    <t>Польниковское сельское поселение Почепского муниципального района</t>
  </si>
  <si>
    <t>Речицкое сельское поселение Почепского муниципального района</t>
  </si>
  <si>
    <t>Семецкое сельское поселение Почепского муниципального района</t>
  </si>
  <si>
    <t>Сетоловское сельское поселение Почепского муниципального района</t>
  </si>
  <si>
    <t>Чоповское сельское поселение Почепского муниципального района</t>
  </si>
  <si>
    <t>Вороновское сельское поселение Рогнединского муниципального района</t>
  </si>
  <si>
    <t>Селиловичское сельское поселение Рогнединского муниципального района</t>
  </si>
  <si>
    <t>Тюнинское сельское поселение Рогнединского муниципального района</t>
  </si>
  <si>
    <t>Федоровское сельское поселение Рогнединского муниципального района</t>
  </si>
  <si>
    <t>Шаровичское сельское поселение Рогнединского муниципального района</t>
  </si>
  <si>
    <t>Доброводское сельское поселение Севского муниципального района</t>
  </si>
  <si>
    <t>Косицкое сельское поселение Севского муниципального района</t>
  </si>
  <si>
    <t>Новоямское сельское поселение Севского муниципального района</t>
  </si>
  <si>
    <t>Подлесно-Новосельское сельское поселение Севского муниципального района</t>
  </si>
  <si>
    <t>Пушкинское сельское поселение Севского муниципального района</t>
  </si>
  <si>
    <t>Троебортновское сельское поселение Севского муниципального района</t>
  </si>
  <si>
    <t>Алешковичское сельское поселение Суземского муниципального района</t>
  </si>
  <si>
    <t>Невдольское сельское поселение Суземского муниципального района</t>
  </si>
  <si>
    <t>Новопогощенское сельское поселение Суземского муниципального района</t>
  </si>
  <si>
    <t>Селеченское сельское поселение Суземского муниципального района</t>
  </si>
  <si>
    <t>Холмечское сельское поселение Суземского муниципального района</t>
  </si>
  <si>
    <t>Влазовичское сельское поселение Суражского муниципального района</t>
  </si>
  <si>
    <t>Дегтяревское сельское поселение Суражского муниципального района</t>
  </si>
  <si>
    <t>Дубровское сельское поселение Суражского муниципального района</t>
  </si>
  <si>
    <t>Лопазненское сельское поселение Суражского муниципального района</t>
  </si>
  <si>
    <t>Нивнянское сельское поселение Суражского муниципального района</t>
  </si>
  <si>
    <t>Овчинское сельское поселение Суражского муниципального района</t>
  </si>
  <si>
    <t>Городецкое сельское поселение Трубчевского муниципального района</t>
  </si>
  <si>
    <t>Селецкое сельское поселение Трубчевского муниципального района</t>
  </si>
  <si>
    <t>Семячковское сельское поселение Трубчевского муниципального района</t>
  </si>
  <si>
    <t>Телецкое сельское поселение Трубчевского муниципального района</t>
  </si>
  <si>
    <t>Усохское сельское поселение Трубчевского муниципального района</t>
  </si>
  <si>
    <t>Юровское сельское поселение Трубчевского муниципального района</t>
  </si>
  <si>
    <t>Березинское сельское поселение Унечского муниципального района</t>
  </si>
  <si>
    <t>Высокское сельское поселение Унечского муниципального района</t>
  </si>
  <si>
    <t>Ивайтенское сельское поселение Унечского муниципального района</t>
  </si>
  <si>
    <t>Красновичское сельское поселение Унечского муниципального района</t>
  </si>
  <si>
    <t>Найтоповичское сельское поселение Унечского муниципального района</t>
  </si>
  <si>
    <t>Павловское сельское поселение Унечского муниципального района</t>
  </si>
  <si>
    <t>Старогутнянское сельское поселение Унечского муниципального района</t>
  </si>
  <si>
    <t>Старосельское сельское поселение Унечского муниципального района</t>
  </si>
  <si>
    <t/>
  </si>
  <si>
    <t>15 4 07 14240</t>
  </si>
  <si>
    <t>838</t>
  </si>
  <si>
    <t>15 4 06 14230</t>
  </si>
  <si>
    <t>Кистёрское сельское поселение Погарского муниципального района</t>
  </si>
  <si>
    <t>37 4 03 18540</t>
  </si>
  <si>
    <t>законтрактованный остаток на 01.01.2024</t>
  </si>
  <si>
    <t>2024 год с учетом законтрактованных остатков на 01.01.2024</t>
  </si>
  <si>
    <t>12 2 02 13520</t>
  </si>
  <si>
    <t xml:space="preserve">Гордеевский муниципальный район  </t>
  </si>
  <si>
    <t xml:space="preserve">Дятьковское городское поселение Дятьковского муниципального района  </t>
  </si>
  <si>
    <t xml:space="preserve">Жирятинский муниципальный район </t>
  </si>
  <si>
    <t xml:space="preserve">Злынковский муниципальный район  </t>
  </si>
  <si>
    <t xml:space="preserve">Карачевское городское поселение Карачевского муниципального района  </t>
  </si>
  <si>
    <t xml:space="preserve">Клинцовский муниципальный район  </t>
  </si>
  <si>
    <t xml:space="preserve">Комаричский муниципальный район </t>
  </si>
  <si>
    <t xml:space="preserve">Погарский муниципальный район </t>
  </si>
  <si>
    <t xml:space="preserve">Почепский  муниципальный район  </t>
  </si>
  <si>
    <t xml:space="preserve">Унечское городское поселение Унечского муниципального района  </t>
  </si>
  <si>
    <t xml:space="preserve">Суземский муниципальный район </t>
  </si>
  <si>
    <t>12 1 F3 67483</t>
  </si>
  <si>
    <t>12 1 F3 67484</t>
  </si>
  <si>
    <t>540</t>
  </si>
  <si>
    <t>25 2 01 17640</t>
  </si>
  <si>
    <t xml:space="preserve">                                                                           </t>
  </si>
  <si>
    <t xml:space="preserve">Брасовский муниципальный район  </t>
  </si>
  <si>
    <t xml:space="preserve">Брянский муниципальный район   </t>
  </si>
  <si>
    <t>Карачевское городское поселение 
Карачевского муниципального района</t>
  </si>
  <si>
    <t>21 4 10 Д0820</t>
  </si>
  <si>
    <t>25 2 01 17580</t>
  </si>
  <si>
    <t>изменение октябрь</t>
  </si>
  <si>
    <t>16 4 04 R0500</t>
  </si>
  <si>
    <t>16 4 02 14840</t>
  </si>
  <si>
    <t>12 4 02 13530</t>
  </si>
  <si>
    <t>Изменения законтрактованных остатков на 01.01.2024
октябрь</t>
  </si>
  <si>
    <t>08 1 G1 52420</t>
  </si>
  <si>
    <t>Итого законтрактованный остаток с учетом изменений октября</t>
  </si>
  <si>
    <t>19 1 R1 10203</t>
  </si>
  <si>
    <t>520</t>
  </si>
  <si>
    <t>16 2 02 98050</t>
  </si>
  <si>
    <t>Отчет об исполнении расходов, предусмотренных таблицей 1.1 приложения 10 к Закону Брянской области "Об областном бюджете на 2024 год и на плановый период 2025 и 2026 годов" "Распределение дотаций на выравнивание бюджетной обеспеченности муниципальных районов (муниципальных округов, городских округов) на 2024 год"</t>
  </si>
  <si>
    <t>Утверждено</t>
  </si>
  <si>
    <t>Исполнено</t>
  </si>
  <si>
    <t>Процент исполнения</t>
  </si>
  <si>
    <t>Бюджетные ассигнования, утвержденные законом о бюджета</t>
  </si>
  <si>
    <t>Бюджетные ассигнования, утвержденные сводной бюджетной росписью</t>
  </si>
  <si>
    <t>Процент исполнения к сводной бюджетной росписи</t>
  </si>
  <si>
    <t>Отчет об исполнении расходов, предусмотренных таблицей 1.2 приложения 10 к Закону Брянской области "Об областном бюджете на 2024 год и на плановый период 2025 и 2026 годов" "Распределение дотаций на поддержку мер по обеспечению сбалансированности бюджетов муниципальных районов (муниципальных округов, городских округов) на 2024 год"</t>
  </si>
  <si>
    <t>от 16.12.2024 № 656-п "О распределении на 2024 год второй части дотаций на поддержку мер по обеспечению сбалансированности бюджетов муниципальных районов (муниципальных округов, городских округов)"</t>
  </si>
  <si>
    <t>Постановление Правительства Брянской области от 07.10.2024 № 469-п "О распределении на 2024 год второй части дотаций на поддержку мер по обеспечению сбалансированности бюджетов муниципальных районов (муниципальных округов, городских округов)",</t>
  </si>
  <si>
    <t>от 07.10.2024 № 470-п "О распределении на 2024 год второй части дотаций на поддержку мер по обеспечению сбалансированности бюджетов муниципальных районов (муниципальных округов, городских округов)";</t>
  </si>
  <si>
    <t>от 07.10.2024 № 471-п "О распределении на 2024 год второй части дотаций на поддержку мер по обеспечению сбалансированности бюджетов муниципальных районов (муниципальных округов, городских округов)";</t>
  </si>
  <si>
    <t>от 14.10.2024 № 496-п "О распределении на 2024 год второй части дотаций на поддержку мер по обеспечению сбалансированности бюджетов муниципальных районов (муниципальных округов, городских округов)";</t>
  </si>
  <si>
    <t>от 11.11.2024 № 541-п "О распределении на 2024 год второй части дотаций на поддержку мер по обеспечению сбалансированности бюджетов муниципальных районов (муниципальных округов, городских округов)";</t>
  </si>
  <si>
    <t>от 25.11.2024 № 583-п "О распределении на 2024 год второй части дотаций на поддержку мер по обеспечению сбалансированности бюджетов муниципальных районов (муниципальных округов, городских округов)";</t>
  </si>
  <si>
    <t>от 02.12.2024 № 592-п "О распределении на 2024 год второй части дотаций на поддержку мер по обеспечению сбалансированности бюджетов муниципальных районов (муниципальных округов, городских округов)";</t>
  </si>
  <si>
    <t>Отчет об исполнении расходов, предусмотренных таблицей 2.5 приложения 10 к Закону Брянской области "Об областном бюджете на 2024 год и на плановый период 2025 и 2026 годов" "Распределение субсидий бюджетам муниципальных образований на строительство и реконструкцию (модернизацию) объектов питьевого водоснабжения в рамках регионального проекта "Чистая вода (Брянская область)" государственной программы "Развитие топливно-энергетического комплекса и жилищно-коммунального хозяйства Брянской области" на 2024 год"</t>
  </si>
  <si>
    <t>Постановление Правительства Брянской области от 18.11.2024 № 575-п "О внесении изменений в распределение межбюджетных трансфертов бюджетам муниципальных образований на 2024 год и на плановый период 2025 и 2026 годов";</t>
  </si>
  <si>
    <t>Постановление Правительства Брянской области от 19.12.2024 № 675-п "О внесении изменений в распределение межбюджетных трансфертов бюджетам муниципальных образований на 2024 год и на плановый период 2025 и 2026 годов"</t>
  </si>
  <si>
    <t>Отчет об исполнении расходов, предусмотренных таблицей 2.6 приложения 10 к Закону Брянской области "Об областном бюджете на 2024 год и на плановый период 2025 и 2026 годов" "Распределение субсидий бюджетам муниципальных образований на обеспечение мероприятий по модернизации систем коммунальной инфраструктуры в рамках регионального проекта "Развитие инфраструктуры сферы жилищно-коммунального хозяйства" государственной программы "Развитие топливно-энергетического комплекса и жилищно-коммунального хозяйства Брянской области" на 2024 год"</t>
  </si>
  <si>
    <t>Отчет об исполнении расходов, предусмотренных таблицей 2.8 приложения 10 к Закону Брянской области "Об областном бюджете на 2024 год и на плановый период 2025 и 2026 годов" "Распределение субсидий бюджетам муниципальных образований на подготовку объектов жилищно-коммунального хозяйства к зиме в рамках комплекса процессных мероприятий "Поддержание технического состояния коммунальной инфраструктуры" государственной программы "Развитие топливно-энергетического комплекса и жилищно-коммунального хозяйства Брянской области" на 2024 год"</t>
  </si>
  <si>
    <t>Отчет об исполнении расходов, предусмотренных таблицей 2.9 приложения 10 к Закону Брянской области "Об областном бюджете на 2024 год и на плановый период 2025 и 2026 годов" "Распределение субсидий бюджетам муниципальных образований на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 в рамках регионального проекта "Формирование комфортной городской среды (Брянская область)" государственной программы "Формирование современной городской среды Брянской области" на 2024 год"</t>
  </si>
  <si>
    <t>Отчет об исполнении расходов, предусмотренных таблицей 2.10 приложения 10 к Закону Брянской области "Об областном бюджете на 2024 год и на плановый период 2025 и 2026 годов" "Распределение субсидий бюджетам муниципальных образований на реализацию программ формирования современной городской среды в рамках регионального проекта "Формирование комфортной городской среды (Брянская область)" государственной программы "Формирование современной городской среды Брянской области" на 2024 год"</t>
  </si>
  <si>
    <t>Постановление Правительства Брянской области от 16.12.2024 № 646-п "О внесении изменений в распределение межбюджетных трансфертов бюджетам муниципальных образований на 2024 год и на плановый период 2025 и 2026 годов"</t>
  </si>
  <si>
    <t>Отчет об исполнении расходов, предусмотренных таблицей 2.11 приложения 10 к Закону Брянской области "Об областном бюджете на 2024 год и на плановый период 2025 и 2026 годов" "Распределение субсидий бюджетам муниципальных районов (муниципальных округов, городских округов) на государственную поддержку отрасли культуры для муниципальных учреждений дополнительного образования сферы культуры в рамках регионального проекта "Культурная среда (Брянская область)" государственной программы "Развитие культуры и туризма в Брянской области" на 2024 год"</t>
  </si>
  <si>
    <t>Отчет об исполнении расходов, предусмотренных таблицей 2.12 приложения 10 к Закону Брянской области "Об областном бюджете на 2024 год и на плановый период 2025 и 2026 годов" "Распределение субсидий бюджетам муниципальных районов (муниципальных округов, городских округов) на создание модельных муниципальных библиотек в рамках регионального проекта "Культурная среда (Брянская область)" государственной программы "Развитие культуры и туризма в Брянской области" на 2024 год"</t>
  </si>
  <si>
    <t>Отчет об исполнении расходов, предусмотренных таблицей 2.13 приложения 10 к Закону Брянской области "Об областном бюджете на 2024 год и на плановый период 2025 и 2026 годов" "Распределение субсидий бюджетам муниципальных образований на развитие сети учреждений культурно-досугового типа в рамках регионального проекта "Культурная среда (Брянская область)" государственной программы "Развитие культуры и туризма в Брянской области" на 2024 год"</t>
  </si>
  <si>
    <t>Постановление Правительства Брянской области от 21.10.2024 № 506-п "О внесении изменений в распределение субсидий бюджетам муниципальных образований на развитие сети учреждений культурно-досугового типа в рамках регионального проекта "Культурная среда (Брянская область)" государственной программы "Развитие культуры и туризма в Брянской области" на 2024 год и на плановый период 2025 и 2026 годов"</t>
  </si>
  <si>
    <t>Отчет об исполнении расходов, предусмотренных таблицей 2.14 приложения 10 к Закону Брянской области "Об областном бюджете на 2024 год и на плановый период 2025 и 2026 годов" "Распределение субсидий бюджетам муниципальных образований на государственную поддержку отрасли культуры для муниципальных учреждений культуры в рамках регионального проекта "Культурная среда (Брянская область)" государственной программы "Развитие культуры и туризма в Брянской области" на 2024 год"</t>
  </si>
  <si>
    <t xml:space="preserve">Процент исполнения </t>
  </si>
  <si>
    <t>Отчет об исполнении расходов, предусмотренных таблицей 2.15 приложения 10 к Закону Брянской области "Об областном бюджете на 2024 год и на плановый период 2025 и 2026 годов" "Распределение субсидий бюджетам муниципальных районов (муниципальных округов, городских округов) на техническое оснащение муниципальных музеев в рамках регионального проекта "Культурная среда (Брянская область)" государственной программы "Развитие культуры и туризма в Брянской области" на 2024 год"</t>
  </si>
  <si>
    <t>Отчет об исполнении расходов, предусмотренных таблицей 2.16 приложения 10 к Закону Брянской области "Об областном бюджете на 2024 год и на плановый период 2025 и 2026 годов" "Распределение субсидий бюджетам муниципальных районов (муниципальных округов, городских округов) на реконструкцию и капитальный ремонт муниципальных музеев в рамках регионального проекта "Культурная среда (Брянская область)" государственной программы "Развитие культуры и туризма в Брянской области" на 2024 год"</t>
  </si>
  <si>
    <t>Постановление Правительства Брянской области от 23.12.2024 № 698-п "О внесении изменений в распределение субсидий бюджетам муниципальных районов (муниципальных округов, городских округов) на реконструкцию и капитальный ремонт муниципальных музеев в рамках регионального проекта "Культурная среда (Брянская область)" государственной программы "Развитие культуры и туризма в Брянской области" на 2024 год и на плановый период 2025 и 2026 годов"</t>
  </si>
  <si>
    <t>Отчет об исполнении расходов, предусмотренных таблицей 2.17 приложения 10 к Закону Брянской области "Об областном бюджете на 2024 год и на плановый период 2025 и 2026 годов" "Распределение субсидий бюджетам муниципальных районов (муниципальных округов, городских округов) на создание виртуальных концертных залов в рамках регионального проекта "Цифровая культура (Брянская область)" государственной программы "Развитие культуры и туризма в Брянской области" на 2024 год"</t>
  </si>
  <si>
    <t>Отчет об исполнении расходов, предусмотренных таблицей 2.18 приложения 10 к Закону Брянской области "Об областном бюджете на 2024 год и на плановый период 2025 и 2026 годов" "Распределение субсидий бюджетам муниципальных районов (муниципальных округов, городских округов) на государственную поддержку отрасли культуры с целью реализации мероприятий по модернизации библиотек в части комплектования книжных фондов в рамках комплекса процессных мероприятий "Развитие библиотечного, музейного и архивного дела" государственной программы "Развитие культуры и туризма в Брянской области" на 2024 год"</t>
  </si>
  <si>
    <t>Отчет об исполнении расходов, предусмотренных таблицей 2.19 приложения 10 к Закону Брянской области "Об областном бюджете на 2024 год и на плановый период 2025 и 2026 годов" "Распределение субсидий бюджетам муниципальных образований на обеспечение развития и укрепления материально-технической базы домов культуры в населенных пунктах с числом жителей до 50 тысяч человек в рамках комплекса процессных мероприятий "Сохранение и развитие исполнительских искусств, традиционной народной культуры" государственной программы "Развитие культуры и туризма в Брянской области" на 2024 год"</t>
  </si>
  <si>
    <t>Отчет об исполнении расходов, предусмотренных таблицей 2.20 приложения 10 к Закону Брянской области "Об областном бюджете на 2024 год и на плановый период 2025 и 2026 годов" "Распределение субсидий бюджетам муниципальных районов (муниципальных округов, городских округов) на приведение в соответствии с брендбуком "Точка роста" помещений муниципальных общеобразовательных организаций в рамках регионального проекта "Современная школа (Брянская область)" государственной программы "Развитие образования и науки Брянской области" на 2024 год"</t>
  </si>
  <si>
    <r>
      <t>Отчет об исполнении расходов, предусмотренных таблицей 2.21 приложения 10 к Закону Брянской области "Об областном бюджете на 2024 год и на плановый период 2025 и 2026 годов" "Распределение субсидий бюджетам муниципальных районов (муниципальных округов, городских округов) на оснащение (обновление материально-технической базы) оборудованием, средствами обучения и воспитания общеобразовательных организаций, в том числе осуществляющих образовательную деятельность по адаптированным основным общеобразовательным программам в рамках регионального проекта</t>
    </r>
    <r>
      <rPr>
        <b/>
        <i/>
        <sz val="12"/>
        <color rgb="FFFF0000"/>
        <rFont val="Times New Roman"/>
        <family val="1"/>
        <charset val="204"/>
      </rPr>
      <t xml:space="preserve"> </t>
    </r>
    <r>
      <rPr>
        <b/>
        <sz val="12"/>
        <rFont val="Times New Roman"/>
        <family val="1"/>
        <charset val="204"/>
      </rPr>
      <t>"Современная школа (Брянская область)" государственной программы "Развитие образования и науки Брянской области" на 2024 год"</t>
    </r>
  </si>
  <si>
    <t>Постановление Правительства Брянской области от 23.12.2024 № 704-п "О внесении изменений в распределение субсидий бюджетам муниципальных районов (муниципальных округов, городских округов) на оснащение (обновление материально-технической базы) оборудованием, средствами обучения и воспитания общеобразовательных организаций, в том числе осуществляющих образовательную деятельность по адаптированным основным общеобразовательным программам в рамках регионального проекта "Современная школа (Брянская область)" государственной программы "Развитие образования и науки Брянской области" на 2024 год и на плановый период 2025 и 2026 годов"</t>
  </si>
  <si>
    <t>Отчет об исполнении расходов, предусмотренных таблицей 2.22 приложения 10 к Закону Брянской области "Об областном бюджете на 2024 год и на плановый период 2025 и 2026 годов" "Распределение субсидий бюджетам муниципальных районов (муниципальных округов, городских округов) на создание цифровой образовательной среды в общеобразовательных организациях Брянской области в рамках регионального проекта "Цифровая образовательная среда (Брянская область)" государственной программы "Развитие образования и науки Брянской области" на 2024 год"</t>
  </si>
  <si>
    <t>Постановление Правительства Брянской области от 23.12.2024 № 686-п "О внесении изменений в распределение субсидий бюджетам муниципальных районов (муниципальных округов, городских округов) на реализацию мероприятий по модернизации школьных систем образования в рамках регионального проекта "Создание условий для обучения, отдыха и оздоровления детей и молодежи" государственной программы "Развитие образования и науки Брянской области" на 2024 год и на плановый период 2025 и 2026 годов"</t>
  </si>
  <si>
    <t>Отчет об исполнении расходов, предусмотренных таблицей 2.23 приложения 10 к Закону Брянской области "Об областном бюджете на 2024 год и на плановый период 2025 и 2026 годов" "Распределение субсидий бюджетам муниципальных районов (муниципальных округов, городских округов) на реализацию мероприятий по модернизации школьных систем образования в рамках регионального проекта "Создание условий для обучения, отдыха и оздоровления детей и молодежи" государственной программы "Развитие образования и науки Брянской области" на 2024 год"</t>
  </si>
  <si>
    <t>Отчет об исполнении расходов, предусмотренных таблицей 2.24 приложения 10 к Закону Брянской области "Об областном бюджете на 2024 год и на плановый период 2025 и 2026 годов" "Распределение субсидий бюджетам муниципальных районов (муниципальных округов, городских округов) на реализацию мероприятий по организации бесплатного горячего питания обучающихся, получающих начальное общее образование в муниципальных образовательных организациях, в рамках комплекса процессных мероприятий "Повышение доступности и качества предоставления дошкольного, общего и дополнительного образования детей" государственной программы "Развитие образования и науки Брянской области" на 2024 год"</t>
  </si>
  <si>
    <t>Постановление Правительства Брянской области от 23.12.2024 № 705-п "О внесении изменений в распределение субсидий бюджетам муниципальных районов (муниципальных округов, городских округов) на реализацию мероприятий по организации бесплатного горячего питания обучающихся, получающих начальное общее образование в муниципальных образовательных организациях, в рамках комплекса процессных мероприятий "Повышение доступности и качества предоставления дошкольного, общего и дополнительного образования детей" государственной программы "Развитие образования и науки Брянской области" на 2024 год и на плановый период 2025 и 2026 годов"</t>
  </si>
  <si>
    <t>Отчет об исполнении расходов, предусмотренных таблицей 2.25 приложения 10 к Закону Брянской области "Об областном бюджете на 2024 год и на плановый период 2025 и 2026 годов" "Распределение субсидий бюджетам муниципальных районов (муниципальных округов, городских округов) на реализацию мероприятий по проведению оздоровительной кампании детей в рамках комплекса процессных мероприятий "Проведение оздоровительной кампании детей" государственной программы "Развитие образования и науки Брянской области" на 2024 год"</t>
  </si>
  <si>
    <t>Отчет об исполнении расходов, предусмотренных таблицей 2.33 приложения 10 к Закону Брянской области "Об областном бюджете на 2024 год и на плановый период 2025 и 2026 годов" "Распределение субсидий бюджетам муниципальных образований на строительство (реконструкцию) канализационных сетей и канализационных коллекторов для населенных пунктов Брянской области в рамках регионального проекта "Строительство и реконструкция канализационных сетей и канализационных коллекторов для населенных пунктов Брянской области" государственной программы "Обеспечение реализации государственных полномочий в области строительства, архитектуры и развитие дорожного хозяйства Брянской области" на 2024 год"</t>
  </si>
  <si>
    <t>Отчет об исполнении расходов, предусмотренных таблицей 2.34 приложения 10 к Закону Брянской области "Об областном бюджете на 2024 год и на плановый период 2025 и 2026 годов" "Распределение субсидий бюджетам муниципальных районов (муниципальных округов, городских округов) на модернизацию инфраструктуры общего образования в отдельных субъектах Российской Федерации в рамках регионального проекта "Современная школа (Брянская область)" государственной программы "Развитие образования и науки Брянской области" на 2024 год"</t>
  </si>
  <si>
    <t>Отчет об исполнении расходов, предусмотренных таблицей 2.35 приложения 10 к Закону Брянской области "Об областном бюджете на 2024 год и на плановый период 2025 и 2026 годов" "Распределение субсидий бюджетам муниципальных районов (муниципальных округов, городских округов) на создание новых мест в общеобразовательных организациях в рамках регионального проекта "Современная школа (Брянская область)" государственной программы "Развитие образования и науки Брянской области" на 2024 год"</t>
  </si>
  <si>
    <t>Отчет об исполнении расходов, предусмотренных таблицей 2.36 приложения 10 к Закону Брянской области "Об областном бюджете на 2024 год и на плановый период 2025 и 2026 годов" "Распределение субсидий бюджетам муниципальных районов (муниципальных округов, городских округов) на реализацию инфраструктурных проектов, отобранных в соответствии с правилами отбора, утвержденными постановлением Правительства Российской Федерации от 14 июля 2021 года № 1189 (Строительство школы на территории бывшего аэропорта по ул. Амосова в Советском районе г. Брянска), в рамках регионального проекта "Современная школа (Брянская область)" государственной программы "Развитие образования и науки Брянской области" на 2024 год"</t>
  </si>
  <si>
    <t>Постановление Правительства Брянской области от 28.11.2024 № 586-п "О внесении изменений в распределения межбюджетных трансфертов бюджетам муниципальных образований на 2024 год и на плановый период 2025 и 2026 годов"</t>
  </si>
  <si>
    <t>Постановление Правительства Брянской области от 06.11.2024 № 537-п "О внесении изменений в распределения межбюджетных трансфертов бюджетам муниципальных образований на 2024 год и на плановый период 2025 и 2026 годов";</t>
  </si>
  <si>
    <t>Постановление Правительства Брянской области от 06.11.2024 № 537-п "О внесении изменений в распределения межбюджетных трансфертов бюджетам муниципальных образований на 2024 год и на плановый период 2025 и 2026 годов"</t>
  </si>
  <si>
    <t>Отчет об исполнении расходов, предусмотренных таблицей 2.38 приложения 10 к Закону Брянской области "Об областном бюджете на 2024 год и на плановый период 2025 и 2026 годов" "Распределение субсидий бюджетам муниципальных образований на строительство (реконструкцию) объектов спорта в рамках регионального проекта "Спорт - норма жизни (Брянская область)" государственной программы "Развитие физической культуры и спорта Брянской области" на 2024 год"</t>
  </si>
  <si>
    <t>Отчет об исполнении расходов, предусмотренных таблицей 2.39 приложения 10 к Закону Брянской области "Об областном бюджете на 2024 год и на плановый период 2025 и 2026 годов" "Распределение субсидий бюджетам муниципальных районов (муниципальных округов, городских округов) на реализацию мероприятий по обеспечению жильем молодых семей в рамках комплекса процессных мероприятий "Обеспечение жильем молодых семей" государственной программы "Социальная и демографическая политика Брянской области" на 2024 год"</t>
  </si>
  <si>
    <t>Отчет об исполнении расходов, предусмотренных таблицей 2.28 приложения 10 к Закону Брянской области "Об областном бюджете на 2024 год и на плановый период 2025 и 2026 годов" "Распределение субсидий бюджетам муниципальных образований на стимулирование программ развития жилищного строительства субъектов Российской Федерации в рамках регионального проекта "Жилье (Брянская область)" государственной программы "Обеспечение реализации государственных полномочий в области строительства, архитектуры и развитие дорожного хозяйства Брянской области" на 2024 год"</t>
  </si>
  <si>
    <t>Постановление Правительства Брянской области от 05.12.2024 № 618-п "О внесении изменений в распределение межбюджетных трансфертов бюджетам муниципальных образований на 2024 год и на плановый период 2025 и 2026 годов"</t>
  </si>
  <si>
    <t>Отчет об исполнении расходов, предусмотренных таблицей 2.29 приложения 10 к Закону Брянской области "Об областном бюджете на 2024 год и на плановый период 2025 и 2026 годов" "Распределение субсидий бюджетам муниципальных образований на развитие и совершенствование сети автомобильных дорог общего пользования местного значения в рамках регионального проекта "Региональная и местная дорожная сеть (Брянская область)" государственной программы "Обеспечение реализации государственных полномочий в области строительства, архитектуры и развитие дорожного хозяйства Брянской области" на 2024 год"</t>
  </si>
  <si>
    <t>Постановление Правительства Брянской области от 05.12.2024 № 618-п "О внесении изменений в распределение межбюджетных трансфертов бюджетам муниципальных образований на 2024 год и на плановый период 2025 и 2026 годов";</t>
  </si>
  <si>
    <t>Постановление Правительства Брянской области от 23.12.2024 № 681-п "О внесении изменений в распределение межбюджетных трансфертов бюджетам муниципальных образований на 2024 год и на плановый период 2025 и 2026 годов"</t>
  </si>
  <si>
    <t>Отчет об исполнении расходов, предусмотренных таблицей 2.30 приложения 10 к Закону Брянской области "Об областном бюджете на 2024 год и на плановый период 2025 и 2026 годов" "Распределение субсидий бюджетам муниципальных образований на финансовое обеспечение дорожной деятельности на территории Брянской области в рамках регионального проекта "Региональная и местная дорожная сеть (Брянская область)" государственной программы "Обеспечение реализации государственных полномочий в области строительства, архитектуры и развитие дорожного хозяйства Брянской области" на 2024 год"</t>
  </si>
  <si>
    <t>Отчет об исполнении расходов, предусмотренных таблицей 2.1 приложения 10 к Закону Брянской области "Об областном бюджете на 2024 год и на плановый период 2025 и 2026 годов" "Распределение субсидий бюджетам муниципальных районов (муниципальных округов, городских округов) на создание объектов обращения с твердыми коммунальными отходами в рамках регионального проекта "Комплексная система обращения с твердыми коммунальными отходами (Брянская область)" государственной программы "Охрана окружающей среды, воспроизводство и использование природных ресурсов Брянской области" на 2024 год"</t>
  </si>
  <si>
    <t>Постановление Правительства Брянской области от 16.12.2024 № 649-п "О внесении изменений в распределение межбюджетных трансфертов бюджетам муниципальных образований на 2024 год и на плановый период 2025 и 2026 годов"</t>
  </si>
  <si>
    <t>Отчет об исполнении расходов, предусмотренных таблицей 2.2 приложения 10 к Закону Брянской области "Об областном бюджете на 2024 год и на плановый период 2025 и 2026 годов" "Распределение субсидий бюджетам муниципальных районов (муниципальных округов, городских округов) на установление и описание местоположения границ территориальных зон в рамках комплекса процессных мероприятий "Реализация мероприятий в сфере местного самоуправления" государственной программы "Региональная политика Брянской области" на 2024 год"</t>
  </si>
  <si>
    <t>Отчет об исполнении расходов, предусмотренных таблицей 2.3 приложения 10 к Закону Брянской области "Об областном бюджете на 2024 год и на плановый период 2025 и 2026 годов" "Распределение субсидий бюджетам муниципальных районов (муниципальных округов, городских округов) на проведение комплексных кадастровых работ в рамках комплекса процессных мероприятий "Реализация мероприятий в сфере местного самоуправления" государственной программы "Региональная политика Брянской области" на 2024 год"</t>
  </si>
  <si>
    <t>Отчет об исполнении расходов, предусмотренных таблицей 2.4 приложения 10 к Закону Брянской области "Об областном бюджете на 2024 год и на плановый период 2025 и 2026 годов" "Распределение субсидий бюджетам муниципальных образований на реализацию федеральной целевой программы "Увековечение памяти погибших при защите Отечества на 2019-2024 годы" в рамках комплекса процессных мероприятий "Реализация мероприятий по проведению работ по ремонту, реставрации, благоустройству воинских захоронений" государственной программы "Региональная политика Брянской области" на 2024 год"</t>
  </si>
  <si>
    <t>Отчет об исполнении расходов, предусмотренных таблицей 2.26 приложения 10 к Закону Брянской области "Об областном бюджете на 2024 год и на плановый период 2025 и 2026 годов" "Распределение субсидий бюджетам муниципальных образований на обеспечение комплексного развития сельских территорий (Строительство (приобретение) жилого помещения (жилого дома), предоставляемого гражданам Российской Федерации, проживающим на сельских территориях, территориях опорных населенных пунктов, по договору найма жилого помещения) в рамках регионального проекта "Развитие жилищного строительства на сельских территориях и повышение уровня благоустройства домовладений" государственной программы "Комплексное развитие сельских территорий Брянской области" на 2024 год"</t>
  </si>
  <si>
    <t>Отчет об исполнении расходов, предусмотренных таблицей 2.27 приложения 10 к Закону Брянской области "Об областном бюджете на 2024 год и на плановый период 2025 и 2026 годов" "Распределение субсидий бюджетам муниципальных образований на развитие транспортной инфраструктуры на сельских территориях в рамках регионального проекта "Развитие транспортной инфраструктуры на сельских территориях (Брянская область)" государственной программы "Комплексное развитие сельских территорий" на 2024 год"</t>
  </si>
  <si>
    <t>Отчет об исполнении расходов, предусмотренных таблицей 2.31 приложения 10 к Закону Брянской области "Об областном бюджете на 2024 год и на плановый период 2025 и 2026 годов" "Распределение субсидий бюджетам муниципальных образований на приведение в нормативное состояние автомобильных дорог и искусственных дорожных сооружений в рамках регионального проекта "Региональная и местная дорожная сеть (Брянская область)" государственной программы "Обеспечение реализации государственных полномочий в области строительства, архитектуры и развитие дорожного хозяйства Брянской области" на 2024 год"</t>
  </si>
  <si>
    <t>Отчет об исполнении расходов, предусмотренных таблицей 2.32 приложения 10 к Закону Брянской области "Об областном бюджете на 2024 год и на плановый период 2025 и 2026 годов" "Распределение субсидий бюджетам муниципальных образований на обеспечение сохранности автомобильных дорог местного значения и условий безопасности движения по ним в рамках комплекса процессных мероприятий "Обеспечение сохранности автомобильных дорог общего пользования регионального, межмуниципального и местного значения" государственной программы "Обеспечение реализации государственных полномочий в области строительства, архитектуры и развитие дорожного хозяйства Брянской области" на 2024 год"</t>
  </si>
  <si>
    <t>Отчет об исполнении расходов, предусмотренных таблицей 2.40 приложения 10 к Закону Брянской области "Об областном бюджете на 2024 год и на плановый период 2025 и 2026 годов" "Распределение субсидий бюджетам муниципальных образований на проведение ремонта спортивных сооружений в рамках регионального проекта "Спорт - норма жизни (Брянская область)" государственной программы "Развитие физической культуры и спорта Брянской области" на 2024 год"</t>
  </si>
  <si>
    <r>
      <t>Отчет об исполнении расходов, предусмотренных таблицей 2.41 приложения 10 к Закону Брянской области "Об областном бюджете на 2024 год и на плановый период 2025 и 2026 годов" "Распределение субсидий бюджетам муниципальных районов (муниципальных округов, городских округов) на развитие спортивной инфраструктуры объектов спорта Брянской области в рамках регионального проекта "Развитие инфраструктуры сферы спорта"</t>
    </r>
    <r>
      <rPr>
        <b/>
        <i/>
        <sz val="12"/>
        <rFont val="Times New Roman"/>
        <family val="1"/>
        <charset val="204"/>
      </rPr>
      <t xml:space="preserve"> </t>
    </r>
    <r>
      <rPr>
        <b/>
        <sz val="12"/>
        <rFont val="Times New Roman"/>
        <family val="1"/>
        <charset val="204"/>
      </rPr>
      <t>государственной программы "Развитие физической культуры и спорта Брянской области" на 2024 год"</t>
    </r>
  </si>
  <si>
    <t>Отчет об исполнении расходов, предусмотренных таблицей 2.42 приложения 10 к Закону Брянской области "Об областном бюджете на 2024 год и на плановый период 2025 и 2026 годов" "Распределение субсидий бюджетам муниципальных районов (муниципальных округов, городских округов) на обеспечение жильем тренеров, тренеров-преподавателей учреждений физической культуры и спорта Брянской области в рамках регионального проекта "Обеспечение спортивных организаций квалифицированными кадрами" государственной программы "Развитие физической культуры и спорта Брянской области" на 2024 год"</t>
  </si>
  <si>
    <t>Отчет об исполнении расходов, предусмотренных таблицей 2.43 приложения 10 к Закону Брянской области "Об областном бюджете на 2024 год и на плановый период 2025 и 2026 годов" "Распределение субсидий бюджетам муниципальных образований на софинансирование закупки и монтажа оборудования для создания "умных" спортивных площадок в рамках регионального проекта "Развитие инфраструктуры сферы спорта" государственной программы "Развитие физической культуры и спорта Брянской области" на 2024 год"</t>
  </si>
  <si>
    <t>Отчет об исполнении расходов, предусмотренных таблицей 2.44 приложения 10 к Закону Брянской области "Об областном бюджете на 2024 год и на плановый период 2025 и 2026 годов" "Распределение субсидий бюджетам муниципальных образований на реализацию отдельных мероприятий по развитию культуры, культурного наследия, туризма, обеспечению устойчивого развития социально-культурных составляющих качества жизни населения в рамках комплекса процессных мероприятий "Поддержка мероприятий муниципальных образований в сфере культуры" государственной программы "Развитие культуры и туризма в Брянской области" на 2024 год"</t>
  </si>
  <si>
    <t>Отчет об исполнении расходов, предусмотренных таблицей 2.45 приложения 10 к Закону Брянской области "Об областном бюджете на 2024 год и на плановый период 2025 и 2026 годов" "Распределение субсидий бюджетам муниципальных образований на сохранение, использование, популяризацию и государственную охрану объектов культурного наследия в рамках комплекса процессных мероприятий "Обеспечение сохранности и использование объектов культурного наследия, популяризация объектов культурного наследия" государственной программы "Развитие культуры и туризма в Брянской области" на 2024 год"</t>
  </si>
  <si>
    <t>Отчет об исполнении расходов, предусмотренных таблицей 2.46 приложения 10 к Закону Брянской области "Об областном бюджете на 2024 год и на плановый период 2025 и 2026 годов" "Распределение субсидий бюджетам муниципальных образований на строительство (реконструкцию) объектов инфраструктуры, реализация которых осуществляется в соответствии с постановлением Правительства Российской Федерации от 2 февраля 2022 года № 87 " О предоставлении публично-правовой компанией "Фонд развития территорий" за счет привлеченных средств Фонда национального благосостояния займов юридическим лицам, в том числе путем приобретения облигаций юридических лиц при их первичном размещении, в целях реализации проектов по строительству, реконструкции, модернизации объектов инфраструктуры, и о внесении изменения в Положение о Правительственной комиссии по региональному развитию в Российской Федерации" в рамках регионального проекта "Развитие инфраструктуры сферы жилищно-коммунального хозяйства" государственной программы "Развитие топливно-энергетического комплекса и жилищно-коммунального хозяйства Брянской области" на 2024 год"</t>
  </si>
  <si>
    <t>12 4 02 13480</t>
  </si>
  <si>
    <t>Отчет об исполнении расходов, предусмотренных таблицей 2.47 приложения 10 к Закону Брянской области "Об областном бюджете на 2024 год и на плановый период 2025 и 2026 годов" "Распределение субсидий бюджетам муниципальных образований на приобретение специализированной техники для предприятий жилищно-коммунального хозяйства в рамках комплекса процессных мероприятий "Поддержание технического состояния коммунальной инфраструктуры" государственной программы "Развитие топливно-энергетического комплекса и жилищно-коммунального хозяйства Брянской области" на 2024 год"</t>
  </si>
  <si>
    <t>Отчет об исполнении расходов, предусмотренных таблицей 2.48 приложения 10 к Закону Брянской области "Об областном бюджете на 2024 год и на плановый период 2025 и 2026 годов" "Распределение субсидий бюджетам муниципальных образований на обеспечение устойчивого сокращения непригодного для проживания жилищного фонда в рамках  регионального проекта "Обеспечение устойчивого сокращения непригодного для проживания жилищного фонда (Брянская область)" государственной программы "Развитие топливно-энергетического комплекса и жилищно-коммунального хозяйства Брянской области" на 2024 год"</t>
  </si>
  <si>
    <t>Отчет об исполнении расходов, предусмотренных таблицей 2.49 приложения 10 к Закону Брянской области "Об областном бюджете на 2024 год и на плановый период 2025 и 2026 годов" "Распределение субсидий  бюджетам муниципальных районов (муниципальных округов, городских округов) на поддержку развития лыжного спорта в Брянской области в рамках регионального проекта "Развитие инфраструктуры сферы спорта" государственной программы "Развитие физической культуры и спорта Брянской области" на 2024 год"</t>
  </si>
  <si>
    <t>Отчет об исполнении расходов, предусмотренных таблицей 2.50 приложения 10 к Закону Брянской области "Об областном бюджете на 2024 год и на плановый период 2025 и 2026 годов" "Распределение субсидий бюджетам муниципальных образований на реализацию инвестиционных проектов, одобренных в соответствии с постановлением Правительства Российской Федерации от 19 октября 2020 года № 1704 (строительство улично-дорожной сети в микрорайоне по ул. Флотской в Бежицком районе города Брянска (2 этап), в рамках регионального проекта "Региональная и местная дорожная сеть (Брянская область)" государственной программы "Обеспечение реализации государственных полномочий в области строительства, архитектуры и развитие дорожного хозяйства Брянской области" на 2024 год"</t>
  </si>
  <si>
    <t>Отчет об исполнении расходов, предусмотренных таблицей 2.51 приложения 10 к Закону Брянской области "Об областном бюджете на 2024 год и на плановый период 2025 и 2026 годов" "Распределение субсидий бюджетам муниципальных районов (муниципальных округов, городских округов) на реализацию инфраструктурных проектов, отобранных в соответствии с правилами отбора, утвержденными постановлением Правительства Российской Федерации от 14 июля 2021 года № 1189 (Строительство улично-дорожной сети и детского сада в микрорайоне по ул. Флотской в Бежицком районе города Брянска) в рамках регионального проекта "Развитие инфраструктуры сферы образования" государственной программы "Развитие образования и науки Брянской области" на 2024 год"</t>
  </si>
  <si>
    <t>Отчет об исполнении расходов, предусмотренных таблицей 2.52 приложения 10 к Закону Брянской области "Об областном бюджете на 2024 год и на плановый период 2025 и 2026 годов" "Распределение субсидий бюджетам муниципальных образований на строительство (реконструкцию) учреждений культуры в рамках регионального проекта "Развитие инфраструктуры сферы культуры" государственной программы "Развитие культуры и туризма в Брянской области" на 2024 год"</t>
  </si>
  <si>
    <t xml:space="preserve">Почепский муниципальный район  </t>
  </si>
  <si>
    <t>Отчет об исполнении расходов, предусмотренных таблицей 2.53 приложения 10 к Закону Брянской области "Об областном бюджете на 2024 год и на плановый период 2025 и 2026 годов" "Распределение субсидий  бюджетам муниципальных образований на ликвидацию несанционированных свалок в границах городов и наиболее опасных объектов накопленного экологического вреда окружающей среде в рамках регионального проекта "Чистая страна (Брянская область)" государственной программы "Охрана окружающей среды, воспроизводство и использование природных ресурсов Брянской области" на 2024 год"</t>
  </si>
  <si>
    <t>Отчет об исполнении расходов, предусмотренных таблицей 2.54 приложения 10 к Закону Брянской области "Об областном бюджете на 2024 год и на плановый период 2025 и 2026 годов" "Распределение субсидий бюджетам муниципальных районов (муниципальных округов, городских округов) на реализацию мероприятий по предоставлению бесплатного питания обучающимся в муниципальных общеобразовательных организациях из многодетных семей, в рамках комплекса процессных мероприятий "Повышение доступности и качества предоставления дошкольного, общего и дополнительного образования детей" государственной программы "Развитие образования и науки Брянской области" на 2024 год"</t>
  </si>
  <si>
    <t>Отчет об исполнении расходов, предусмотренных таблицей 3.1 приложения 10 к Закону Брянской области "Об областном бюджете на 2024 год и на плановый период 2025 и 2026 годов" "Распределение субвенций бюджетам муниципальных районов (муниципальных округов, городских округов) на осуществление отдельных государственных полномочий Брянской области по организации проведения на территории Брянской области мероприятий по предупреждению и ликвидации болезней животных, их лечению, защите населения от болезней, общих для человека и животных, в части оборудования и содержания скотомогильников (биотермических ям) и по организации мероприятий при осуществлении деятельности по обращению с животными без владельцев на 2024 год"</t>
  </si>
  <si>
    <t>Постановление Правительства Брянской области от 02.12.2024 № 600-п "О внесении изменений в распределение субвенций бюджетам муниципальных районов (муниципальных округов, городских округов) на 2024 год и на плановый период 2025 и 2026 годов"</t>
  </si>
  <si>
    <t>Отчет об исполнении расходов, предусмотренных таблицей 3.2 приложения 10 к Закону Брянской области "Об областном бюджете на 2024 год и на плановый период 2025 и 2026 годов" "Распределение субвенций бюджетам муниципальных образований на предоставление мер социальной поддержки по оплате жилья и коммунальных услуг отдельным категориям граждан, работающих в учреждениях культуры, находящихся в сельской местности или поселках городского типа на 2024 год"</t>
  </si>
  <si>
    <t>Отчет об исполнении расходов, предусмотренных таблицей 3.3 приложения 10 к Закону Брянской области "Об областном бюджете на 2024 год и на плановый период 2025 и 2026 годов" "Распределение субвенций бюджетам муниципальных районов (муниципальных округов, городских округов) на осуществления отдельных полномочий в сфере образования на 2024 год"</t>
  </si>
  <si>
    <t>Постановление Правительства Брянской области от 25.11.2024 № 584-п "О внесении изменений в распределение субвенций бюджетам муниципальных районов (муниципальных округов, городских округов) на осуществление отдельных полномочий в сфере образования на 2024 год и на плановый период 2025 и 2026 годов"</t>
  </si>
  <si>
    <t>Отчет об исполнении расходов, предусмотренных таблицей 3.4 приложения 10 к Закону Брянской области "Об областном бюджете на 2024 год и на плановый период 2025 и 2026 годов" "Распределение субвенций бюджетам муниципальных районов (муниципальных округов, городских округов) на выплату компенсации части родительской платы за присмотр и уход за детьми в образовательных организациях, реализующих образовательную программу дошкольного образования на 2024 год"</t>
  </si>
  <si>
    <t>Отчет об исполнении расходов, предусмотренных таблицей 3.5 приложения 10 к Закону Брянской области "Об областном бюджете на 2024 год и на плановый период 2025 и 2026 годов" "Распределение субвенций бюджетам муниципальных районов на выравнивание бюджетной обеспеченности поселений на 2024 год"</t>
  </si>
  <si>
    <t>Отчет об исполнении расходов, предусмотренных таблицей 3.6 приложения 10 к Закону Брянской области "Об областном бюджете на 2024 год и на плановый период 2025 и 2026 годов" "Распределение субвенций бюджетам муниципальных районов (муниципальных округов, городских округов) на осуществление отдельных государственных полномочий Брянской области по обеспечению дополнительных гарантий прав на жилое помещение детей-сирот и детей, оставшихся без попечения родителей, лиц из числа детей-сирот и детей, оставшихся без попечения родителей на 2024 год"</t>
  </si>
  <si>
    <t>Постановление Правительства Брянской области от 12.12.2024 № 640-п "О внесении изменений в распределение межбюджетных трансфертов бюджетам муниципальных образований на 2024 год и на плановый период 2025 и 2026 годов"</t>
  </si>
  <si>
    <t>Отчет об исполнении расходов, предусмотренных таблицей 3.7 приложения 10 к Закону Брянской области "Об областном бюджете на 2024 год и на плановый период 2025 и 2026 годов" "Распределение субвенций бюджетам муниципальных районов (муниципальных округов, городских округов) на осуществление отдельных государственных полномочий Брянской области в области охраны труда и уведомительной регистрации территориальных соглашений и коллективных договоров на 2024 год"</t>
  </si>
  <si>
    <t>Отчет об исполнении расходов, предусмотренных таблицей 3.8 приложения 10 к Закону Брянской области "Об областном бюджете на 2024 год и на плановый период 2025 и 2026 годов" "Распределение субвенций бюджетам муниципальных районов (муниципальных округов, городских округов) на обеспечение сохранности жилых помещений, закрепленных за детьми-сиротами и детьми, оставшимися без попечения родителей на 2024 год"</t>
  </si>
  <si>
    <t>Постановление Правительства Брянской области от 28.10.2024 № 514-п "О внесении изменений в распределение субвенций бюджетам муниципальных районов (муниципальных округов, городских округов) на 2024 год и на плановый период 2025 и 2026 годов"</t>
  </si>
  <si>
    <t>Отчет об исполнении расходов, предусмотренных таблицей 3.9 приложения 10 к Закону Брянской области "Об областном бюджете на 2024 год и на плановый период 2025 и 2026 годов" "Распределение субвенций бюджетам муниципальных районов (муниципальных округов, городских округов) на организацию и осуществление деятельности по опеке и попечительству на 2024 год"</t>
  </si>
  <si>
    <t>Отчет об исполнении расходов, предусмотренных таблицей 3.10 приложения 10 к Закону Брянской области "Об областном бюджете на 2024 год и на плановый период 2025 и 2026 годов" "Распределение субвенций бюджетам муниципальных районов (муниципальных округов, городских округов) на осуществление отдельных государственных полномочий Брянской области по организации и осуществлению мероприятий по оказанию помощи лицам, находящимся в состоянии алкогольного, наркотического или иного токсического опьянения, включая создание специализированных организаций для оказания помощи указанным лицам на 2024 год"</t>
  </si>
  <si>
    <t>Отчет об исполнении расходов, предусмотренных таблицей 3.11 приложения 10 к Закону Брянской области "Об областном бюджете на 2024 год и на плановый период 2025 и 2026 годов" "Распределение субвенций бюджетам муниципальных районов (муниципальных округов, городских округов) на осуществление отдельных государственных полномочий Брянской области по установлению регулируемых тарифов на регулярные перевозки пассажиров и багажа автомобильным транспортом и городским наземным электрическим транспортом по муниципальным маршрутам регулярных перевозок на 2024 год"</t>
  </si>
  <si>
    <t>Отчет об исполнении расходов, предусмотренных таблицей 3.12 приложения 10 к Закону Брянской области "Об областном бюджете на 2024 год и на плановый период 2025 и 2026 годов" "Распределение субвенций бюджетам муниципальных районов (муниципальных округов, городских округов) на осуществление переданных государственных полномочий Российской Федерации по составлению (изменению) списков кандидатов в присяжные заседатели федеральных судов общей юрисдикции в Российской Федерации на 2024 год"</t>
  </si>
  <si>
    <t>Отчет об исполнении расходов, предусмотренных таблицей 3.13 приложения 10 к Закону Брянской области "Об областном бюджете на 2024 год и на плановый период 2025 и 2026 годов" "Распределение субвенций бюджетам муниципальных районов (муниципальных округов, городских округов, городских поселений) на осуществление отдельных государственных полномочий Брянской области в сфере осуществления деятельности по профилактике безнадзорности и правонарушений несовершеннолетних, по созданию и организации деятельности административных комиссий и определению перечня должностных лиц органов местного самоуправления, уполномоченных составлять протоколы об административных правонарушениях на 2024 год"</t>
  </si>
  <si>
    <t>Отчет об исполнении расходов, предусмотренных таблицей 3.14 приложения 10 к Закону Брянской области "Об областном бюджете на 2024 год и на плановый период 2025 и 2026 годов" "Распределение субвенций бюджетам поселений, муниципальных округов, городских округов на осуществление отдельных государственных полномочий Российской Федерации по первичному воинскому учету органами местного самоуправления поселений, муниципальных округов, городских округов на 2024 год"</t>
  </si>
  <si>
    <t>Отчет об исполнении расходов, предусмотренных таблицей 4.1 приложения 10 к Закону Брянской области "Об областном бюджете на 2024 год и на плановый период 2025 и 2026 годов" "Распределение иных межбюджетных трансфертов бюджетам муниципальных образований на модернизацию объектов уличного освещения в рамках регионального проекта "Модернизация объектов уличного освещения" государственной программы "Развитие топливно-энергетического комплекса и жилищно-коммунального хозяйства Брянской области" на 2024 год"</t>
  </si>
  <si>
    <t>Отчет об исполнении расходов, предусмотренных таблицей 4.2 приложения 10 к Закону Брянской области "Об областном бюджете на 2024 год и на плановый период 2025 и 2026 годов" "Распределение иных межбюджетных трансфертов бюджетам муниципальных районов (муниципальных округов, городских округов)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в рамках регионального проекта "Патриотическое воспитание (Брянская область)" государственной программы "Региональная политика Брянской области" на 2024 год"</t>
  </si>
  <si>
    <t>Отчет об исполнении расходов, предусмотренных таблицей 4.3 приложения 10 к Закону Брянской области "Об областном бюджете на 2024 год и на плановый период 2025 и 2026 годов" "Распределение иных межбюджетных трансфертов бюджетам муниципальных районов (муниципальных округов, городских округов) на обеспечение выплат ежемесячного денежного вознаграждения за классное руководство педагогическим работникам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в рамках комплекса процессных мероприятий "Развитие кадрового потенциала сферы образования" государственной программы "Развитие образования и науки Брянской области" на 2024 год"</t>
  </si>
  <si>
    <t>Постановление Правительства Брянской области от 23.12.2024 № 695-п "О внесении изменений в распределение иных межбюджетных трансфертов бюджетам муниципальных районов (муниципальных округов, городских округов) на обеспечение выплат ежемесячного денежного вознаграждения за классное руководство педагогическим работникам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в рамках комплекса процессных мероприятий "Развитие кадрового потенциала сферы образования" государственной программы "Развитие образования и науки Брянской области" на 2024 год и на плановый период 2025 и 2026 годов"</t>
  </si>
  <si>
    <t>Отчет об исполнении расходов, предусмотренных таблицей 4.4 приложения 10 к Закону Брянской области "Об областном бюджете на 2024 год и на плановый период 2025 и 2026 годов" "Распределение иных межбюджетных трансфертов бюджетам муниципальных районов (муниципальных округов, городских округов) на приведение в нормативное состояние и оборудование системами обеспечения безопасности объектов транспортной инфраструктуры автомобильного транспорта в рамках комплекса процессных мероприятий "Обеспечение устойчивой и сбалансированной работы в сфере региональной транспортной политики" государственной программы "Развитие промышленности, транспорта и связи Брянской области" на 2024 год"</t>
  </si>
  <si>
    <t>Отчет об исполнении расходов, предусмотренных таблицей 4.5 приложения 10 к Закону Брянской области "Об областном бюджете на 2024 год и на плановый период 2025 и 2026 годов" "Распределение иных межбюджетных трансфертов бюджетам муниципальных районов (муниципальных округов, городских округов) на реализацию специальных мер в сфере экономики на 2024 год"</t>
  </si>
  <si>
    <t>70 0 00 19010</t>
  </si>
  <si>
    <t>Отчет об исполнении расходов, предусмотренных таблицей 4.6 приложения 10 к Закону Брянской области "Об областном бюджете на 2024 год и на плановый период 2025 и 2026 годов" "Распределение иных межбюджетных трансфертов бюджетам муниципальных районов (муниципальных округов, городских округов) на подготовку основания для размещения "умных" спортивных площадок  с учетом монтажа оборудования  в рамках регионального проекта "Развитие инфраструктуры сферы спорта" государственной программы "Развитие физической культуры и спорта Брянской области" на 2024 год"</t>
  </si>
  <si>
    <t>Постановление Правительства Брянской области от 14.10.2024 № 495-п "О внесении изменений в распределение иных межбюджетных трансфертов бюджетам муниципальных районов (муниципальных округов, городских округов) на 2024 год и на плановый период 2025 и 2026 годов"</t>
  </si>
  <si>
    <t>Отчет об исполнении расходов, предусмотренных таблицей 4.7 приложения 10 к Закону Брянской области "Об областном бюджете на 2024 год и на плановый период 2025 и 2026 годов" "Распределение иных межбюджетных трансфертов бюджетам муниципальных районов (муниципальных округов, городских округов) на приобретение специального оборудования и техники, обеспечивающих бесперебойное водоснабжение и водоотведение на 2024 год"</t>
  </si>
  <si>
    <t>Отчет об исполнении расходов, предусмотренных таблицей 4.8 приложения 10 к Закону Брянской области "Об областном бюджете на 2024 год и на плановый период 2025 и 2026 годов" "Распределение иных межбюджетных трансфертов бюджетам муниципальных районов (муниципальных округов, городских округов)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муниципальных общеобразовательных организаций в рамках реализации регионального проекта "Патриотическое воспитание граждан Российской Федерации (Брянская область)" государственной программы "Региональная политика Брянской области" на 2024 год"</t>
  </si>
  <si>
    <t>Постановление Правительства Брянской области от 23.12.2024 № 689-п "О внесении изменений в распределение иных межбюджетных трансфертов бюджетам муниципальных районов (муниципальных округов, городских округов)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муниципальных общеобразовательных организаций в рамках реализации комплекса процессных мероприятий "Развитие кадрового потенциала сферы образования" государственной программы "Региональная политика Брянской области" на 2024 год"</t>
  </si>
</sst>
</file>

<file path=xl/styles.xml><?xml version="1.0" encoding="utf-8"?>
<styleSheet xmlns="http://schemas.openxmlformats.org/spreadsheetml/2006/main" xmlns:mc="http://schemas.openxmlformats.org/markup-compatibility/2006" xmlns:x14ac="http://schemas.microsoft.com/office/spreadsheetml/2009/9/ac" mc:Ignorable="x14ac">
  <numFmts count="19">
    <numFmt numFmtId="44" formatCode="_-* #,##0.00\ &quot;₽&quot;_-;\-* #,##0.00\ &quot;₽&quot;_-;_-* &quot;-&quot;??\ &quot;₽&quot;_-;_-@_-"/>
    <numFmt numFmtId="43" formatCode="_-* #,##0.00\ _₽_-;\-* #,##0.00\ _₽_-;_-* &quot;-&quot;??\ _₽_-;_-@_-"/>
    <numFmt numFmtId="164" formatCode="_-* #,##0&quot;р.&quot;_-;\-* #,##0&quot;р.&quot;_-;_-* &quot;-&quot;&quot;р.&quot;_-;_-@_-"/>
    <numFmt numFmtId="165" formatCode="_-* #,##0_р_._-;\-* #,##0_р_._-;_-* &quot;-&quot;_р_._-;_-@_-"/>
    <numFmt numFmtId="166" formatCode="_-* #,##0.00_р_._-;\-* #,##0.00_р_._-;_-* &quot;-&quot;??_р_._-;_-@_-"/>
    <numFmt numFmtId="167" formatCode="_-* #,##0.00&quot;р.&quot;_-;\-* #,##0.00&quot;р.&quot;_-;_-* &quot;-&quot;??&quot;р.&quot;_-;_-@_-"/>
    <numFmt numFmtId="168" formatCode="[$-419]General"/>
    <numFmt numFmtId="169" formatCode="_(&quot;$&quot;* #,##0_);_(&quot;$&quot;* \(#,##0\);_(&quot;$&quot;* &quot;-&quot;_);_(@_)"/>
    <numFmt numFmtId="170" formatCode="_(* #,##0_);_(* \(#,##0\);_(* &quot;-&quot;_);_(@_)"/>
    <numFmt numFmtId="171" formatCode="_(* #,##0.00_);_(* \(#,##0.00\);_(* &quot;-&quot;??_);_(@_)"/>
    <numFmt numFmtId="172" formatCode="#,##0.00\ _₽"/>
    <numFmt numFmtId="173" formatCode="#,##0.00_ ;[Red]\-#,##0.00\ "/>
    <numFmt numFmtId="174" formatCode="#,##0.00_ ;\-#,##0.00\ "/>
    <numFmt numFmtId="175" formatCode="#,##0.00000"/>
    <numFmt numFmtId="176" formatCode="#,##0.0"/>
    <numFmt numFmtId="177" formatCode="#,##0.0_ ;[Red]\-#,##0.0\ "/>
    <numFmt numFmtId="178" formatCode="#,##0.0_ ;\-#,##0.0\ "/>
    <numFmt numFmtId="179" formatCode="0.0"/>
    <numFmt numFmtId="180" formatCode="#,##0.0\ _₽"/>
  </numFmts>
  <fonts count="98" x14ac:knownFonts="1">
    <font>
      <sz val="11"/>
      <color theme="1"/>
      <name val="Calibri"/>
      <family val="2"/>
      <charset val="204"/>
      <scheme val="minor"/>
    </font>
    <font>
      <b/>
      <sz val="18"/>
      <color theme="3"/>
      <name val="Cambria"/>
      <family val="2"/>
      <charset val="204"/>
      <scheme val="major"/>
    </font>
    <font>
      <b/>
      <sz val="15"/>
      <color theme="3"/>
      <name val="Calibri"/>
      <family val="2"/>
      <charset val="204"/>
      <scheme val="minor"/>
    </font>
    <font>
      <b/>
      <sz val="12"/>
      <color rgb="FF000000"/>
      <name val="Times New Roman"/>
      <family val="1"/>
      <charset val="204"/>
    </font>
    <font>
      <sz val="12"/>
      <color rgb="FF000000"/>
      <name val="Times New Roman"/>
      <family val="1"/>
      <charset val="204"/>
    </font>
    <font>
      <sz val="10"/>
      <color rgb="FF000000"/>
      <name val="Arial"/>
      <family val="2"/>
      <charset val="204"/>
    </font>
    <font>
      <sz val="12"/>
      <color rgb="FF000000"/>
      <name val="Arial"/>
      <family val="2"/>
      <charset val="204"/>
    </font>
    <font>
      <b/>
      <sz val="12"/>
      <name val="Times New Roman"/>
      <family val="1"/>
      <charset val="204"/>
    </font>
    <font>
      <b/>
      <sz val="12"/>
      <color rgb="FFFF0000"/>
      <name val="Arial"/>
      <family val="2"/>
      <charset val="204"/>
    </font>
    <font>
      <b/>
      <sz val="12"/>
      <color rgb="FFFF0000"/>
      <name val="Times New Roman"/>
      <family val="1"/>
      <charset val="204"/>
    </font>
    <font>
      <b/>
      <sz val="9"/>
      <color rgb="FFFF0000"/>
      <name val="Century Gothic"/>
      <family val="2"/>
      <charset val="204"/>
    </font>
    <font>
      <sz val="12"/>
      <color theme="1"/>
      <name val="Times New Roman"/>
      <family val="1"/>
      <charset val="204"/>
    </font>
    <font>
      <sz val="9"/>
      <color rgb="FF000000"/>
      <name val="Arial"/>
      <family val="2"/>
      <charset val="204"/>
    </font>
    <font>
      <sz val="10"/>
      <color rgb="FF000000"/>
      <name val="Times New Roman"/>
      <family val="1"/>
      <charset val="204"/>
    </font>
    <font>
      <b/>
      <sz val="12"/>
      <color indexed="8"/>
      <name val="Times New Roman"/>
      <family val="1"/>
      <charset val="204"/>
    </font>
    <font>
      <sz val="10"/>
      <name val="Arial"/>
      <family val="2"/>
      <charset val="204"/>
    </font>
    <font>
      <sz val="11"/>
      <color theme="1"/>
      <name val="Calibri"/>
      <family val="2"/>
      <charset val="204"/>
      <scheme val="minor"/>
    </font>
    <font>
      <b/>
      <sz val="13"/>
      <color theme="3"/>
      <name val="Calibri"/>
      <family val="2"/>
      <charset val="204"/>
      <scheme val="minor"/>
    </font>
    <font>
      <b/>
      <sz val="11"/>
      <color theme="3"/>
      <name val="Calibri"/>
      <family val="2"/>
      <charset val="204"/>
      <scheme val="minor"/>
    </font>
    <font>
      <sz val="11"/>
      <color rgb="FF006100"/>
      <name val="Calibri"/>
      <family val="2"/>
      <charset val="204"/>
      <scheme val="minor"/>
    </font>
    <font>
      <sz val="11"/>
      <color rgb="FF9C0006"/>
      <name val="Calibri"/>
      <family val="2"/>
      <charset val="204"/>
      <scheme val="minor"/>
    </font>
    <font>
      <sz val="11"/>
      <color rgb="FF9C6500"/>
      <name val="Calibri"/>
      <family val="2"/>
      <charset val="204"/>
      <scheme val="minor"/>
    </font>
    <font>
      <sz val="11"/>
      <color rgb="FF3F3F76"/>
      <name val="Calibri"/>
      <family val="2"/>
      <charset val="204"/>
      <scheme val="minor"/>
    </font>
    <font>
      <b/>
      <sz val="11"/>
      <color rgb="FF3F3F3F"/>
      <name val="Calibri"/>
      <family val="2"/>
      <charset val="204"/>
      <scheme val="minor"/>
    </font>
    <font>
      <b/>
      <sz val="11"/>
      <color rgb="FFFA7D00"/>
      <name val="Calibri"/>
      <family val="2"/>
      <charset val="204"/>
      <scheme val="minor"/>
    </font>
    <font>
      <sz val="11"/>
      <color rgb="FFFA7D00"/>
      <name val="Calibri"/>
      <family val="2"/>
      <charset val="204"/>
      <scheme val="minor"/>
    </font>
    <font>
      <b/>
      <sz val="11"/>
      <color theme="0"/>
      <name val="Calibri"/>
      <family val="2"/>
      <charset val="204"/>
      <scheme val="minor"/>
    </font>
    <font>
      <sz val="11"/>
      <color rgb="FFFF0000"/>
      <name val="Calibri"/>
      <family val="2"/>
      <charset val="204"/>
      <scheme val="minor"/>
    </font>
    <font>
      <i/>
      <sz val="11"/>
      <color rgb="FF7F7F7F"/>
      <name val="Calibri"/>
      <family val="2"/>
      <charset val="204"/>
      <scheme val="minor"/>
    </font>
    <font>
      <b/>
      <sz val="11"/>
      <color theme="1"/>
      <name val="Calibri"/>
      <family val="2"/>
      <charset val="204"/>
      <scheme val="minor"/>
    </font>
    <font>
      <sz val="11"/>
      <color theme="0"/>
      <name val="Calibri"/>
      <family val="2"/>
      <charset val="204"/>
      <scheme val="minor"/>
    </font>
    <font>
      <sz val="12"/>
      <name val="Times New Roman"/>
      <family val="1"/>
      <charset val="204"/>
    </font>
    <font>
      <sz val="12"/>
      <color indexed="8"/>
      <name val="Times New Roman"/>
      <family val="1"/>
      <charset val="204"/>
    </font>
    <font>
      <sz val="11"/>
      <color rgb="FF000000"/>
      <name val="Calibri"/>
      <family val="2"/>
      <charset val="204"/>
    </font>
    <font>
      <sz val="11"/>
      <color indexed="8"/>
      <name val="Calibri"/>
      <family val="2"/>
      <charset val="204"/>
    </font>
    <font>
      <sz val="10"/>
      <color indexed="8"/>
      <name val="Arial"/>
      <family val="2"/>
      <charset val="204"/>
    </font>
    <font>
      <sz val="11"/>
      <color theme="1"/>
      <name val="Times New Roman"/>
      <family val="1"/>
      <charset val="204"/>
    </font>
    <font>
      <b/>
      <sz val="12"/>
      <color theme="1"/>
      <name val="Times New Roman"/>
      <family val="1"/>
      <charset val="204"/>
    </font>
    <font>
      <sz val="10"/>
      <name val="Times New Roman Cyr"/>
    </font>
    <font>
      <b/>
      <sz val="9"/>
      <name val="Arial"/>
      <family val="2"/>
      <charset val="204"/>
    </font>
    <font>
      <sz val="10"/>
      <name val="Arial Cyr"/>
      <charset val="204"/>
    </font>
    <font>
      <sz val="10"/>
      <color theme="1"/>
      <name val="Segoe UI"/>
      <family val="2"/>
      <charset val="204"/>
    </font>
    <font>
      <sz val="10"/>
      <color rgb="FF000000"/>
      <name val="Calibri"/>
      <family val="2"/>
      <charset val="204"/>
      <scheme val="minor"/>
    </font>
    <font>
      <b/>
      <sz val="10"/>
      <color rgb="FF000000"/>
      <name val="Calibri"/>
      <family val="2"/>
      <charset val="204"/>
      <scheme val="minor"/>
    </font>
    <font>
      <b/>
      <sz val="14"/>
      <color theme="1"/>
      <name val="Times New Roman"/>
      <family val="1"/>
      <charset val="204"/>
    </font>
    <font>
      <sz val="11.95"/>
      <color rgb="FF000000"/>
      <name val="Times New Roman"/>
      <family val="1"/>
      <charset val="204"/>
    </font>
    <font>
      <b/>
      <sz val="12"/>
      <color indexed="10"/>
      <name val="Arial"/>
      <family val="2"/>
      <charset val="204"/>
    </font>
    <font>
      <b/>
      <sz val="12"/>
      <color indexed="10"/>
      <name val="Times New Roman"/>
      <family val="1"/>
      <charset val="204"/>
    </font>
    <font>
      <b/>
      <sz val="18"/>
      <color theme="3"/>
      <name val="Cambria"/>
      <family val="1"/>
      <charset val="204"/>
      <scheme val="major"/>
    </font>
    <font>
      <sz val="10"/>
      <color indexed="64"/>
      <name val="Arial"/>
      <family val="2"/>
      <charset val="204"/>
    </font>
    <font>
      <sz val="12"/>
      <color indexed="64"/>
      <name val="Times New Roman"/>
      <family val="1"/>
      <charset val="204"/>
    </font>
    <font>
      <sz val="10"/>
      <color rgb="FF000000"/>
      <name val="Times New Roman"/>
      <family val="1"/>
      <charset val="204"/>
    </font>
    <font>
      <sz val="10"/>
      <color rgb="FF000000"/>
      <name val="Segoe UI"/>
      <family val="2"/>
      <charset val="204"/>
    </font>
    <font>
      <sz val="10"/>
      <name val="Segoe UI"/>
      <family val="2"/>
      <charset val="204"/>
    </font>
    <font>
      <b/>
      <sz val="9"/>
      <name val="Century Gothic"/>
      <family val="2"/>
      <charset val="204"/>
    </font>
    <font>
      <sz val="10"/>
      <color rgb="FF000000"/>
      <name val="Times New Roman"/>
      <family val="1"/>
      <charset val="204"/>
    </font>
    <font>
      <b/>
      <i/>
      <sz val="12"/>
      <name val="Times New Roman"/>
      <family val="1"/>
      <charset val="204"/>
    </font>
    <font>
      <sz val="11"/>
      <color indexed="9"/>
      <name val="Calibri"/>
      <family val="2"/>
      <charset val="204"/>
    </font>
    <font>
      <b/>
      <sz val="15"/>
      <color indexed="56"/>
      <name val="Calibri"/>
      <family val="2"/>
      <charset val="204"/>
    </font>
    <font>
      <b/>
      <sz val="18"/>
      <color indexed="56"/>
      <name val="Cambria"/>
      <family val="1"/>
      <charset val="204"/>
    </font>
    <font>
      <b/>
      <sz val="18"/>
      <color indexed="56"/>
      <name val="Cambria"/>
      <family val="2"/>
      <charset val="204"/>
    </font>
    <font>
      <sz val="10"/>
      <color indexed="8"/>
      <name val="Arial Cyr"/>
    </font>
    <font>
      <b/>
      <sz val="10"/>
      <color indexed="8"/>
      <name val="Arial CYR"/>
    </font>
    <font>
      <b/>
      <sz val="10"/>
      <color rgb="FF000000"/>
      <name val="Arial CYR"/>
    </font>
    <font>
      <sz val="11"/>
      <color indexed="62"/>
      <name val="Calibri"/>
      <family val="2"/>
      <charset val="204"/>
    </font>
    <font>
      <b/>
      <sz val="11"/>
      <color indexed="63"/>
      <name val="Calibri"/>
      <family val="2"/>
      <charset val="204"/>
    </font>
    <font>
      <b/>
      <sz val="11"/>
      <color indexed="52"/>
      <name val="Calibri"/>
      <family val="2"/>
      <charset val="204"/>
    </font>
    <font>
      <sz val="11"/>
      <color theme="1"/>
      <name val="Calibri"/>
      <family val="2"/>
      <scheme val="minor"/>
    </font>
    <font>
      <b/>
      <sz val="13"/>
      <color indexed="56"/>
      <name val="Calibri"/>
      <family val="2"/>
      <charset val="204"/>
    </font>
    <font>
      <b/>
      <sz val="11"/>
      <color indexed="56"/>
      <name val="Calibri"/>
      <family val="2"/>
      <charset val="204"/>
    </font>
    <font>
      <b/>
      <sz val="11"/>
      <color indexed="8"/>
      <name val="Calibri"/>
      <family val="2"/>
      <charset val="204"/>
    </font>
    <font>
      <b/>
      <sz val="11"/>
      <color indexed="9"/>
      <name val="Calibri"/>
      <family val="2"/>
      <charset val="204"/>
    </font>
    <font>
      <sz val="11"/>
      <color indexed="60"/>
      <name val="Calibri"/>
      <family val="2"/>
      <charset val="204"/>
    </font>
    <font>
      <sz val="10"/>
      <name val="Arial"/>
      <family val="2"/>
    </font>
    <font>
      <sz val="11"/>
      <color indexed="20"/>
      <name val="Calibri"/>
      <family val="2"/>
      <charset val="204"/>
    </font>
    <font>
      <i/>
      <sz val="11"/>
      <color indexed="23"/>
      <name val="Calibri"/>
      <family val="2"/>
      <charset val="204"/>
    </font>
    <font>
      <sz val="11"/>
      <color indexed="52"/>
      <name val="Calibri"/>
      <family val="2"/>
      <charset val="204"/>
    </font>
    <font>
      <sz val="11"/>
      <color indexed="10"/>
      <name val="Calibri"/>
      <family val="2"/>
      <charset val="204"/>
    </font>
    <font>
      <sz val="11"/>
      <color indexed="8"/>
      <name val="Calibri"/>
      <family val="2"/>
    </font>
    <font>
      <sz val="11"/>
      <color indexed="17"/>
      <name val="Calibri"/>
      <family val="2"/>
      <charset val="204"/>
    </font>
    <font>
      <b/>
      <i/>
      <sz val="12"/>
      <color rgb="FFFF0000"/>
      <name val="Times New Roman"/>
      <family val="1"/>
      <charset val="204"/>
    </font>
    <font>
      <sz val="10"/>
      <name val="Times New Roman"/>
      <family val="1"/>
      <charset val="204"/>
    </font>
    <font>
      <sz val="11"/>
      <name val="Times New Roman"/>
      <family val="1"/>
      <charset val="204"/>
    </font>
    <font>
      <sz val="8"/>
      <color rgb="FF000000"/>
      <name val="Times New Roman"/>
      <family val="1"/>
      <charset val="204"/>
    </font>
    <font>
      <sz val="7"/>
      <color rgb="FF000000"/>
      <name val="Times New Roman"/>
      <family val="1"/>
      <charset val="204"/>
    </font>
    <font>
      <b/>
      <sz val="12"/>
      <color rgb="FF0000FF"/>
      <name val="Times New Roman"/>
      <family val="1"/>
      <charset val="204"/>
    </font>
    <font>
      <sz val="12"/>
      <color rgb="FF0000FF"/>
      <name val="Times New Roman"/>
      <family val="1"/>
      <charset val="204"/>
    </font>
    <font>
      <sz val="10"/>
      <color rgb="FF000000"/>
      <name val="Arial Cyr"/>
    </font>
    <font>
      <sz val="10"/>
      <color rgb="FF000000"/>
      <name val="Arial Cyr"/>
      <family val="2"/>
    </font>
    <font>
      <b/>
      <sz val="10"/>
      <color rgb="FF000000"/>
      <name val="Arial Cyr"/>
      <family val="2"/>
    </font>
    <font>
      <b/>
      <sz val="10"/>
      <color rgb="FF000000"/>
      <name val="Arial"/>
      <family val="2"/>
      <charset val="204"/>
    </font>
    <font>
      <sz val="11"/>
      <name val="Calibri"/>
      <family val="2"/>
      <scheme val="minor"/>
    </font>
    <font>
      <sz val="12"/>
      <color rgb="FF0000FF"/>
      <name val="Arial"/>
      <family val="2"/>
      <charset val="204"/>
    </font>
    <font>
      <sz val="13"/>
      <name val="Times New Roman"/>
      <family val="1"/>
      <charset val="204"/>
    </font>
    <font>
      <b/>
      <sz val="11"/>
      <color theme="1"/>
      <name val="Times New Roman"/>
      <family val="1"/>
      <charset val="204"/>
    </font>
    <font>
      <b/>
      <sz val="11.95"/>
      <color rgb="FF000000"/>
      <name val="Times New Roman"/>
      <family val="1"/>
      <charset val="204"/>
    </font>
    <font>
      <b/>
      <sz val="12"/>
      <color indexed="64"/>
      <name val="Times New Roman"/>
      <family val="1"/>
      <charset val="204"/>
    </font>
    <font>
      <b/>
      <sz val="11"/>
      <name val="Times New Roman"/>
      <family val="1"/>
      <charset val="204"/>
    </font>
  </fonts>
  <fills count="97">
    <fill>
      <patternFill patternType="none"/>
    </fill>
    <fill>
      <patternFill patternType="gray125"/>
    </fill>
    <fill>
      <patternFill patternType="solid">
        <fgColor theme="0"/>
        <bgColor indexed="64"/>
      </patternFill>
    </fill>
    <fill>
      <patternFill patternType="solid">
        <fgColor rgb="FFF5F5DC"/>
        <bgColor rgb="FFF5F5DC"/>
      </patternFill>
    </fill>
    <fill>
      <patternFill patternType="solid">
        <fgColor rgb="FFFFFFCC"/>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theme="0"/>
      </patternFill>
    </fill>
    <fill>
      <patternFill patternType="solid">
        <fgColor theme="0"/>
        <bgColor rgb="FFF5F5DC"/>
      </patternFill>
    </fill>
    <fill>
      <patternFill patternType="solid">
        <fgColor theme="4" tint="0.80001220740379042"/>
        <bgColor indexed="64"/>
      </patternFill>
    </fill>
    <fill>
      <patternFill patternType="solid">
        <fgColor indexed="45"/>
        <bgColor indexed="64"/>
      </patternFill>
    </fill>
    <fill>
      <patternFill patternType="solid">
        <fgColor indexed="42"/>
        <bgColor indexed="64"/>
      </patternFill>
    </fill>
    <fill>
      <patternFill patternType="solid">
        <fgColor theme="7" tint="0.80001220740379042"/>
        <bgColor indexed="64"/>
      </patternFill>
    </fill>
    <fill>
      <patternFill patternType="solid">
        <fgColor theme="8" tint="0.80001220740379042"/>
        <bgColor indexed="64"/>
      </patternFill>
    </fill>
    <fill>
      <patternFill patternType="solid">
        <fgColor theme="9" tint="0.80001220740379042"/>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indexed="11"/>
        <bgColor indexed="64"/>
      </patternFill>
    </fill>
    <fill>
      <patternFill patternType="solid">
        <fgColor theme="7" tint="0.59999389629810485"/>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theme="4" tint="0.40000610370189521"/>
        <bgColor indexed="64"/>
      </patternFill>
    </fill>
    <fill>
      <patternFill patternType="solid">
        <fgColor theme="5" tint="0.40000610370189521"/>
        <bgColor indexed="64"/>
      </patternFill>
    </fill>
    <fill>
      <patternFill patternType="solid">
        <fgColor theme="7" tint="0.40000610370189521"/>
        <bgColor indexed="64"/>
      </patternFill>
    </fill>
    <fill>
      <patternFill patternType="solid">
        <fgColor theme="8" tint="0.40000610370189521"/>
        <bgColor indexed="64"/>
      </patternFill>
    </fill>
    <fill>
      <patternFill patternType="solid">
        <fgColor theme="9" tint="0.400006103701895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FFC7CE"/>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C99"/>
        <bgColor indexed="64"/>
      </patternFill>
    </fill>
    <fill>
      <patternFill patternType="solid">
        <fgColor rgb="FFFFEB9C"/>
        <bgColor indexed="64"/>
      </patternFill>
    </fill>
    <fill>
      <patternFill patternType="solid">
        <fgColor theme="5" tint="0.80001220740379042"/>
        <bgColor indexed="64"/>
      </patternFill>
    </fill>
    <fill>
      <patternFill patternType="solid">
        <fgColor theme="6" tint="0.8000122074037904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theme="6" tint="0.59999389629810485"/>
        <bgColor indexed="64"/>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theme="6" tint="0.40000610370189521"/>
        <bgColor indexed="64"/>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rgb="FFCCFFFF"/>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rgb="FFFFFF99"/>
        <bgColor auto="1"/>
      </patternFill>
    </fill>
    <fill>
      <patternFill patternType="solid">
        <fgColor theme="0"/>
        <bgColor rgb="FFD3D3D3"/>
      </patternFill>
    </fill>
  </fills>
  <borders count="43">
    <border>
      <left/>
      <right/>
      <top/>
      <bottom/>
      <diagonal/>
    </border>
    <border>
      <left/>
      <right/>
      <top/>
      <bottom style="thick">
        <color theme="4"/>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indexed="64"/>
      </right>
      <top/>
      <bottom/>
      <diagonal/>
    </border>
    <border>
      <left style="thin">
        <color rgb="FF000000"/>
      </left>
      <right/>
      <top style="thin">
        <color rgb="FF000000"/>
      </top>
      <bottom style="thin">
        <color rgb="FF000000"/>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indexed="64"/>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ck">
        <color indexed="6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64"/>
      </left>
      <right style="thin">
        <color indexed="64"/>
      </right>
      <top style="thin">
        <color indexed="64"/>
      </top>
      <bottom/>
      <diagonal/>
    </border>
    <border>
      <left/>
      <right style="thin">
        <color rgb="FF000000"/>
      </right>
      <top style="thin">
        <color rgb="FF000000"/>
      </top>
      <bottom style="thin">
        <color rgb="FF000000"/>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rgb="FF000000"/>
      </left>
      <right/>
      <top/>
      <bottom style="thin">
        <color rgb="FF000000"/>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s>
  <cellStyleXfs count="939">
    <xf numFmtId="0" fontId="0" fillId="0" borderId="0"/>
    <xf numFmtId="166" fontId="5" fillId="0" borderId="0" applyFont="0" applyFill="0" applyBorder="0" applyAlignment="0" applyProtection="0"/>
    <xf numFmtId="165" fontId="5" fillId="0" borderId="0" applyFont="0" applyFill="0" applyBorder="0" applyAlignment="0" applyProtection="0"/>
    <xf numFmtId="164" fontId="5" fillId="0" borderId="0" applyFont="0" applyFill="0" applyBorder="0" applyAlignment="0" applyProtection="0"/>
    <xf numFmtId="9" fontId="5" fillId="0" borderId="0" applyFont="0" applyFill="0" applyBorder="0" applyAlignment="0" applyProtection="0"/>
    <xf numFmtId="0" fontId="1" fillId="0" borderId="0" applyNumberFormat="0" applyFill="0" applyBorder="0" applyAlignment="0" applyProtection="0"/>
    <xf numFmtId="0" fontId="5" fillId="0" borderId="0">
      <alignment vertical="top" wrapText="1"/>
    </xf>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0" fontId="5" fillId="0" borderId="0">
      <alignment vertical="top" wrapText="1"/>
    </xf>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0" fontId="15" fillId="0" borderId="0"/>
    <xf numFmtId="168" fontId="33" fillId="0" borderId="0"/>
    <xf numFmtId="0" fontId="34" fillId="4" borderId="13" applyNumberFormat="0" applyFont="0" applyAlignment="0" applyProtection="0"/>
    <xf numFmtId="49" fontId="35" fillId="0" borderId="17">
      <alignment horizontal="center" vertical="top" shrinkToFit="1"/>
    </xf>
    <xf numFmtId="49" fontId="35" fillId="0" borderId="17">
      <alignment horizontal="center" vertical="top" wrapText="1"/>
    </xf>
    <xf numFmtId="164" fontId="35" fillId="0" borderId="0" applyFont="0" applyFill="0" applyBorder="0" applyAlignment="0" applyProtection="0"/>
    <xf numFmtId="169" fontId="15" fillId="0" borderId="0" applyFont="0" applyFill="0" applyBorder="0" applyAlignment="0" applyProtection="0"/>
    <xf numFmtId="0" fontId="35" fillId="0" borderId="0">
      <alignment vertical="top" wrapText="1"/>
    </xf>
    <xf numFmtId="0" fontId="15" fillId="0" borderId="0"/>
    <xf numFmtId="9" fontId="35" fillId="0" borderId="0" applyFont="0" applyFill="0" applyBorder="0" applyAlignment="0" applyProtection="0"/>
    <xf numFmtId="9" fontId="15" fillId="0" borderId="0" applyFont="0" applyFill="0" applyBorder="0" applyAlignment="0" applyProtection="0"/>
    <xf numFmtId="165" fontId="35" fillId="0" borderId="0" applyFont="0" applyFill="0" applyBorder="0" applyAlignment="0" applyProtection="0"/>
    <xf numFmtId="170" fontId="15" fillId="0" borderId="0" applyFont="0" applyFill="0" applyBorder="0" applyAlignment="0" applyProtection="0"/>
    <xf numFmtId="166" fontId="35" fillId="0" borderId="0" applyFont="0" applyFill="0" applyBorder="0" applyAlignment="0" applyProtection="0"/>
    <xf numFmtId="171" fontId="15" fillId="0" borderId="0" applyFont="0" applyFill="0" applyBorder="0" applyAlignment="0" applyProtection="0"/>
    <xf numFmtId="0" fontId="17" fillId="0" borderId="7" applyNumberFormat="0" applyFill="0" applyAlignment="0" applyProtection="0"/>
    <xf numFmtId="0" fontId="18" fillId="0" borderId="8" applyNumberFormat="0" applyFill="0" applyAlignment="0" applyProtection="0"/>
    <xf numFmtId="0" fontId="18" fillId="0" borderId="0" applyNumberFormat="0" applyFill="0" applyBorder="0" applyAlignment="0" applyProtection="0"/>
    <xf numFmtId="0" fontId="19" fillId="5" borderId="0" applyNumberFormat="0" applyBorder="0" applyAlignment="0" applyProtection="0"/>
    <xf numFmtId="0" fontId="20" fillId="6" borderId="0" applyNumberFormat="0" applyBorder="0" applyAlignment="0" applyProtection="0"/>
    <xf numFmtId="0" fontId="21" fillId="7" borderId="0" applyNumberFormat="0" applyBorder="0" applyAlignment="0" applyProtection="0"/>
    <xf numFmtId="0" fontId="22" fillId="8" borderId="9" applyNumberFormat="0" applyAlignment="0" applyProtection="0"/>
    <xf numFmtId="0" fontId="23" fillId="9" borderId="10" applyNumberFormat="0" applyAlignment="0" applyProtection="0"/>
    <xf numFmtId="0" fontId="24" fillId="9" borderId="9" applyNumberFormat="0" applyAlignment="0" applyProtection="0"/>
    <xf numFmtId="0" fontId="25" fillId="0" borderId="11" applyNumberFormat="0" applyFill="0" applyAlignment="0" applyProtection="0"/>
    <xf numFmtId="0" fontId="26" fillId="10" borderId="12" applyNumberFormat="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9" fillId="0" borderId="14" applyNumberFormat="0" applyFill="0" applyAlignment="0" applyProtection="0"/>
    <xf numFmtId="0" fontId="30" fillId="12" borderId="0" applyNumberFormat="0" applyBorder="0" applyAlignment="0" applyProtection="0"/>
    <xf numFmtId="0" fontId="16" fillId="13" borderId="0" applyNumberFormat="0" applyBorder="0" applyAlignment="0" applyProtection="0"/>
    <xf numFmtId="0" fontId="16" fillId="14" borderId="0" applyNumberFormat="0" applyBorder="0" applyAlignment="0" applyProtection="0"/>
    <xf numFmtId="0" fontId="30" fillId="15" borderId="0" applyNumberFormat="0" applyBorder="0" applyAlignment="0" applyProtection="0"/>
    <xf numFmtId="0" fontId="30" fillId="16" borderId="0" applyNumberFormat="0" applyBorder="0" applyAlignment="0" applyProtection="0"/>
    <xf numFmtId="0" fontId="16" fillId="17" borderId="0" applyNumberFormat="0" applyBorder="0" applyAlignment="0" applyProtection="0"/>
    <xf numFmtId="0" fontId="16" fillId="18" borderId="0" applyNumberFormat="0" applyBorder="0" applyAlignment="0" applyProtection="0"/>
    <xf numFmtId="0" fontId="30" fillId="19" borderId="0" applyNumberFormat="0" applyBorder="0" applyAlignment="0" applyProtection="0"/>
    <xf numFmtId="0" fontId="30" fillId="20" borderId="0" applyNumberFormat="0" applyBorder="0" applyAlignment="0" applyProtection="0"/>
    <xf numFmtId="0" fontId="16" fillId="21" borderId="0" applyNumberFormat="0" applyBorder="0" applyAlignment="0" applyProtection="0"/>
    <xf numFmtId="0" fontId="16" fillId="22" borderId="0" applyNumberFormat="0" applyBorder="0" applyAlignment="0" applyProtection="0"/>
    <xf numFmtId="0" fontId="30" fillId="23" borderId="0" applyNumberFormat="0" applyBorder="0" applyAlignment="0" applyProtection="0"/>
    <xf numFmtId="0" fontId="30" fillId="24" borderId="0" applyNumberFormat="0" applyBorder="0" applyAlignment="0" applyProtection="0"/>
    <xf numFmtId="0" fontId="16" fillId="25" borderId="0" applyNumberFormat="0" applyBorder="0" applyAlignment="0" applyProtection="0"/>
    <xf numFmtId="0" fontId="16" fillId="26" borderId="0" applyNumberFormat="0" applyBorder="0" applyAlignment="0" applyProtection="0"/>
    <xf numFmtId="0" fontId="30" fillId="27" borderId="0" applyNumberFormat="0" applyBorder="0" applyAlignment="0" applyProtection="0"/>
    <xf numFmtId="0" fontId="30" fillId="28" borderId="0" applyNumberFormat="0" applyBorder="0" applyAlignment="0" applyProtection="0"/>
    <xf numFmtId="0" fontId="16" fillId="29" borderId="0" applyNumberFormat="0" applyBorder="0" applyAlignment="0" applyProtection="0"/>
    <xf numFmtId="0" fontId="16" fillId="30" borderId="0" applyNumberFormat="0" applyBorder="0" applyAlignment="0" applyProtection="0"/>
    <xf numFmtId="0" fontId="30" fillId="31" borderId="0" applyNumberFormat="0" applyBorder="0" applyAlignment="0" applyProtection="0"/>
    <xf numFmtId="0" fontId="30" fillId="32" borderId="0" applyNumberFormat="0" applyBorder="0" applyAlignment="0" applyProtection="0"/>
    <xf numFmtId="0" fontId="16" fillId="33" borderId="0" applyNumberFormat="0" applyBorder="0" applyAlignment="0" applyProtection="0"/>
    <xf numFmtId="0" fontId="16" fillId="34" borderId="0" applyNumberFormat="0" applyBorder="0" applyAlignment="0" applyProtection="0"/>
    <xf numFmtId="0" fontId="30" fillId="35" borderId="0" applyNumberFormat="0" applyBorder="0" applyAlignment="0" applyProtection="0"/>
    <xf numFmtId="0" fontId="38" fillId="0" borderId="0"/>
    <xf numFmtId="49" fontId="39" fillId="0" borderId="2" applyNumberFormat="0">
      <alignment horizontal="center" vertical="center" wrapText="1"/>
    </xf>
    <xf numFmtId="9" fontId="38" fillId="0" borderId="0" applyFont="0" applyFill="0" applyBorder="0" applyAlignment="0" applyProtection="0"/>
    <xf numFmtId="166" fontId="38" fillId="0" borderId="0" applyFont="0" applyFill="0" applyBorder="0" applyAlignment="0" applyProtection="0"/>
    <xf numFmtId="0" fontId="40" fillId="0" borderId="0"/>
    <xf numFmtId="9" fontId="40" fillId="0" borderId="0" applyFont="0" applyFill="0" applyBorder="0" applyAlignment="0" applyProtection="0"/>
    <xf numFmtId="0" fontId="16" fillId="0" borderId="0"/>
    <xf numFmtId="0" fontId="38" fillId="0" borderId="0"/>
    <xf numFmtId="166" fontId="38" fillId="0" borderId="0" applyFont="0" applyFill="0" applyBorder="0" applyAlignment="0" applyProtection="0"/>
    <xf numFmtId="166" fontId="34" fillId="0" borderId="0" applyFont="0" applyFill="0" applyBorder="0" applyAlignment="0" applyProtection="0"/>
    <xf numFmtId="167" fontId="34" fillId="0" borderId="0" applyFont="0" applyFill="0" applyBorder="0" applyAlignment="0" applyProtection="0"/>
    <xf numFmtId="165" fontId="34" fillId="0" borderId="0" applyFont="0" applyFill="0" applyBorder="0" applyAlignment="0" applyProtection="0"/>
    <xf numFmtId="167" fontId="34" fillId="0" borderId="0" applyFont="0" applyFill="0" applyBorder="0" applyAlignment="0" applyProtection="0"/>
    <xf numFmtId="9" fontId="34" fillId="0" borderId="0" applyFont="0" applyFill="0" applyBorder="0" applyAlignment="0" applyProtection="0"/>
    <xf numFmtId="165" fontId="34" fillId="0" borderId="0" applyFont="0" applyFill="0" applyBorder="0" applyAlignment="0" applyProtection="0"/>
    <xf numFmtId="0" fontId="16" fillId="0" borderId="0"/>
    <xf numFmtId="0" fontId="16" fillId="11" borderId="13" applyNumberFormat="0" applyFont="0" applyAlignment="0" applyProtection="0"/>
    <xf numFmtId="0" fontId="38" fillId="0" borderId="0"/>
    <xf numFmtId="166" fontId="38" fillId="0" borderId="0" applyFont="0" applyFill="0" applyBorder="0" applyAlignment="0" applyProtection="0"/>
    <xf numFmtId="0" fontId="16" fillId="0" borderId="0"/>
    <xf numFmtId="0" fontId="16" fillId="13" borderId="0" applyNumberFormat="0" applyBorder="0" applyAlignment="0" applyProtection="0"/>
    <xf numFmtId="0" fontId="16" fillId="14" borderId="0" applyNumberFormat="0" applyBorder="0" applyAlignment="0" applyProtection="0"/>
    <xf numFmtId="0" fontId="16" fillId="17" borderId="0" applyNumberFormat="0" applyBorder="0" applyAlignment="0" applyProtection="0"/>
    <xf numFmtId="0" fontId="16" fillId="18" borderId="0" applyNumberFormat="0" applyBorder="0" applyAlignment="0" applyProtection="0"/>
    <xf numFmtId="0" fontId="16" fillId="21" borderId="0" applyNumberFormat="0" applyBorder="0" applyAlignment="0" applyProtection="0"/>
    <xf numFmtId="0" fontId="16" fillId="22" borderId="0" applyNumberFormat="0" applyBorder="0" applyAlignment="0" applyProtection="0"/>
    <xf numFmtId="0" fontId="16" fillId="25" borderId="0" applyNumberFormat="0" applyBorder="0" applyAlignment="0" applyProtection="0"/>
    <xf numFmtId="0" fontId="16" fillId="26" borderId="0" applyNumberFormat="0" applyBorder="0" applyAlignment="0" applyProtection="0"/>
    <xf numFmtId="0" fontId="16" fillId="29" borderId="0" applyNumberFormat="0" applyBorder="0" applyAlignment="0" applyProtection="0"/>
    <xf numFmtId="0" fontId="16" fillId="30" borderId="0" applyNumberFormat="0" applyBorder="0" applyAlignment="0" applyProtection="0"/>
    <xf numFmtId="0" fontId="16" fillId="33" borderId="0" applyNumberFormat="0" applyBorder="0" applyAlignment="0" applyProtection="0"/>
    <xf numFmtId="0" fontId="16" fillId="34" borderId="0" applyNumberFormat="0" applyBorder="0" applyAlignment="0" applyProtection="0"/>
    <xf numFmtId="0" fontId="16" fillId="0" borderId="0"/>
    <xf numFmtId="0" fontId="16" fillId="11" borderId="13" applyNumberFormat="0" applyFont="0" applyAlignment="0" applyProtection="0"/>
    <xf numFmtId="166" fontId="34" fillId="0" borderId="0" applyFont="0" applyFill="0" applyBorder="0" applyAlignment="0" applyProtection="0"/>
    <xf numFmtId="164" fontId="34" fillId="0" borderId="0" applyFont="0" applyFill="0" applyBorder="0" applyAlignment="0" applyProtection="0"/>
    <xf numFmtId="166" fontId="34" fillId="0" borderId="0" applyFont="0" applyFill="0" applyBorder="0" applyAlignment="0" applyProtection="0"/>
    <xf numFmtId="9" fontId="34" fillId="0" borderId="0" applyFont="0" applyFill="0" applyBorder="0" applyAlignment="0" applyProtection="0"/>
    <xf numFmtId="0" fontId="15" fillId="0" borderId="0"/>
    <xf numFmtId="0" fontId="41" fillId="0" borderId="0">
      <alignment horizontal="center" vertical="center" wrapText="1"/>
    </xf>
    <xf numFmtId="0" fontId="42" fillId="0" borderId="0">
      <alignment horizontal="left" vertical="center" wrapText="1"/>
    </xf>
    <xf numFmtId="0" fontId="42" fillId="0" borderId="0">
      <alignment horizontal="left" vertical="center" wrapText="1"/>
    </xf>
    <xf numFmtId="0" fontId="43" fillId="0" borderId="0">
      <alignment horizontal="center" vertical="center" wrapText="1"/>
    </xf>
    <xf numFmtId="0" fontId="42" fillId="0" borderId="0">
      <alignment horizontal="right" vertical="center" wrapText="1"/>
    </xf>
    <xf numFmtId="0" fontId="42" fillId="0" borderId="2">
      <alignment horizontal="center" vertical="center" wrapText="1"/>
    </xf>
    <xf numFmtId="0" fontId="42" fillId="0" borderId="2">
      <alignment horizontal="left" vertical="center" wrapText="1"/>
    </xf>
    <xf numFmtId="0" fontId="42" fillId="0" borderId="2">
      <alignment horizontal="center" vertical="center" wrapText="1"/>
    </xf>
    <xf numFmtId="4" fontId="42" fillId="0" borderId="2">
      <alignment horizontal="right" vertical="center" wrapText="1"/>
    </xf>
    <xf numFmtId="0" fontId="41" fillId="0" borderId="0">
      <alignment horizontal="center" vertical="center" wrapText="1"/>
    </xf>
    <xf numFmtId="0" fontId="41" fillId="0" borderId="0">
      <alignment horizontal="center" vertical="center" wrapText="1"/>
    </xf>
    <xf numFmtId="0" fontId="41" fillId="0" borderId="0">
      <alignment horizontal="center" vertical="center" wrapText="1"/>
    </xf>
    <xf numFmtId="164" fontId="34" fillId="0" borderId="0" applyFont="0" applyFill="0" applyBorder="0" applyAlignment="0" applyProtection="0"/>
    <xf numFmtId="167" fontId="34" fillId="0" borderId="0" applyFont="0" applyFill="0" applyBorder="0" applyAlignment="0" applyProtection="0"/>
    <xf numFmtId="166" fontId="35" fillId="0" borderId="0" applyFont="0" applyFill="0" applyBorder="0" applyAlignment="0" applyProtection="0"/>
    <xf numFmtId="166" fontId="35" fillId="0" borderId="0" applyFont="0" applyFill="0" applyBorder="0" applyAlignment="0" applyProtection="0"/>
    <xf numFmtId="165" fontId="35" fillId="0" borderId="0" applyFont="0" applyFill="0" applyBorder="0" applyAlignment="0" applyProtection="0"/>
    <xf numFmtId="166"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6" fontId="35" fillId="0" borderId="0" applyFont="0" applyFill="0" applyBorder="0" applyAlignment="0" applyProtection="0"/>
    <xf numFmtId="0" fontId="13" fillId="0" borderId="0">
      <alignment vertical="top" wrapText="1"/>
    </xf>
    <xf numFmtId="166" fontId="35" fillId="0" borderId="0" applyFont="0" applyFill="0" applyBorder="0" applyAlignment="0" applyProtection="0"/>
    <xf numFmtId="166" fontId="35" fillId="0" borderId="0" applyFont="0" applyFill="0" applyBorder="0" applyAlignment="0" applyProtection="0"/>
    <xf numFmtId="166" fontId="35" fillId="0" borderId="0" applyFont="0" applyFill="0" applyBorder="0" applyAlignment="0" applyProtection="0"/>
    <xf numFmtId="166" fontId="35" fillId="0" borderId="0" applyFont="0" applyFill="0" applyBorder="0" applyAlignment="0" applyProtection="0"/>
    <xf numFmtId="166" fontId="35" fillId="0" borderId="0" applyFont="0" applyFill="0" applyBorder="0" applyAlignment="0" applyProtection="0"/>
    <xf numFmtId="165" fontId="35" fillId="0" borderId="0" applyFont="0" applyFill="0" applyBorder="0" applyAlignment="0" applyProtection="0"/>
    <xf numFmtId="166"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167" fontId="35" fillId="0" borderId="0" applyFont="0" applyFill="0" applyBorder="0" applyAlignment="0" applyProtection="0"/>
    <xf numFmtId="167" fontId="35" fillId="0" borderId="0" applyFont="0" applyFill="0" applyBorder="0" applyAlignment="0" applyProtection="0"/>
    <xf numFmtId="167" fontId="35" fillId="0" borderId="0" applyFont="0" applyFill="0" applyBorder="0" applyAlignment="0" applyProtection="0"/>
    <xf numFmtId="167" fontId="35" fillId="0" borderId="0" applyFont="0" applyFill="0" applyBorder="0" applyAlignment="0" applyProtection="0"/>
    <xf numFmtId="166" fontId="35" fillId="0" borderId="0" applyFont="0" applyFill="0" applyBorder="0" applyAlignment="0" applyProtection="0"/>
    <xf numFmtId="0" fontId="13" fillId="0" borderId="0">
      <alignment vertical="top" wrapText="1"/>
    </xf>
    <xf numFmtId="166" fontId="35" fillId="0" borderId="0" applyFont="0" applyFill="0" applyBorder="0" applyAlignment="0" applyProtection="0"/>
    <xf numFmtId="166" fontId="35" fillId="0" borderId="0" applyFont="0" applyFill="0" applyBorder="0" applyAlignment="0" applyProtection="0"/>
    <xf numFmtId="166" fontId="35" fillId="0" borderId="0" applyFont="0" applyFill="0" applyBorder="0" applyAlignment="0" applyProtection="0"/>
    <xf numFmtId="166" fontId="35" fillId="0" borderId="0" applyFont="0" applyFill="0" applyBorder="0" applyAlignment="0" applyProtection="0"/>
    <xf numFmtId="166" fontId="35" fillId="0" borderId="0" applyFont="0" applyFill="0" applyBorder="0" applyAlignment="0" applyProtection="0"/>
    <xf numFmtId="166" fontId="35" fillId="0" borderId="0" applyFont="0" applyFill="0" applyBorder="0" applyAlignment="0" applyProtection="0"/>
    <xf numFmtId="0" fontId="13" fillId="0" borderId="0">
      <alignment vertical="top" wrapText="1"/>
    </xf>
    <xf numFmtId="165" fontId="16" fillId="0" borderId="0" applyFont="0" applyFill="0" applyBorder="0" applyAlignment="0" applyProtection="0"/>
    <xf numFmtId="165" fontId="49" fillId="0" borderId="0" applyFont="0" applyFill="0" applyBorder="0" applyProtection="0"/>
    <xf numFmtId="167" fontId="15" fillId="0" borderId="0" applyFont="0" applyFill="0" applyBorder="0" applyProtection="0"/>
    <xf numFmtId="164" fontId="5" fillId="0" borderId="0" applyFont="0" applyFill="0" applyBorder="0" applyAlignment="0" applyProtection="0"/>
    <xf numFmtId="166" fontId="5" fillId="0" borderId="0" applyFont="0" applyFill="0" applyBorder="0" applyAlignment="0" applyProtection="0"/>
    <xf numFmtId="164" fontId="15" fillId="0" borderId="0" applyFont="0" applyFill="0" applyBorder="0" applyProtection="0"/>
    <xf numFmtId="167" fontId="49" fillId="0" borderId="0" applyFont="0" applyFill="0" applyBorder="0" applyProtection="0"/>
    <xf numFmtId="165" fontId="5" fillId="0" borderId="0" applyFont="0" applyFill="0" applyBorder="0" applyAlignment="0" applyProtection="0"/>
    <xf numFmtId="0" fontId="5" fillId="0" borderId="0">
      <alignment vertical="top" wrapText="1"/>
    </xf>
    <xf numFmtId="167" fontId="5" fillId="0" borderId="0" applyFont="0" applyFill="0" applyBorder="0" applyAlignment="0" applyProtection="0"/>
    <xf numFmtId="166" fontId="15" fillId="0" borderId="0" applyFont="0" applyFill="0" applyBorder="0" applyProtection="0"/>
    <xf numFmtId="166" fontId="15" fillId="0" borderId="0" applyFont="0" applyFill="0" applyBorder="0" applyProtection="0"/>
    <xf numFmtId="167" fontId="49" fillId="0" borderId="0" applyFont="0" applyFill="0" applyBorder="0" applyProtection="0"/>
    <xf numFmtId="166" fontId="49" fillId="0" borderId="0" applyFont="0" applyFill="0" applyBorder="0" applyProtection="0"/>
    <xf numFmtId="166" fontId="15" fillId="0" borderId="0" applyFont="0" applyFill="0" applyBorder="0" applyProtection="0"/>
    <xf numFmtId="164" fontId="5" fillId="0" borderId="0" applyFont="0" applyFill="0" applyBorder="0" applyAlignment="0" applyProtection="0"/>
    <xf numFmtId="9" fontId="5" fillId="0" borderId="0" applyFont="0" applyFill="0" applyBorder="0" applyAlignment="0" applyProtection="0"/>
    <xf numFmtId="165" fontId="15" fillId="0" borderId="0" applyFont="0" applyFill="0" applyBorder="0" applyProtection="0"/>
    <xf numFmtId="164" fontId="15" fillId="0" borderId="0" applyFont="0" applyFill="0" applyBorder="0" applyProtection="0"/>
    <xf numFmtId="166" fontId="15" fillId="0" borderId="0" applyFont="0" applyFill="0" applyBorder="0" applyProtection="0"/>
    <xf numFmtId="166" fontId="5" fillId="0" borderId="0" applyFont="0" applyFill="0" applyBorder="0" applyAlignment="0" applyProtection="0"/>
    <xf numFmtId="164" fontId="49" fillId="0" borderId="0" applyFont="0" applyFill="0" applyBorder="0" applyProtection="0"/>
    <xf numFmtId="165" fontId="15" fillId="0" borderId="0" applyFont="0" applyFill="0" applyBorder="0" applyProtection="0"/>
    <xf numFmtId="0" fontId="1" fillId="0" borderId="0" applyNumberFormat="0" applyFill="0" applyBorder="0" applyAlignment="0" applyProtection="0"/>
    <xf numFmtId="167" fontId="49" fillId="0" borderId="0" applyFont="0" applyFill="0" applyBorder="0" applyProtection="0"/>
    <xf numFmtId="166" fontId="49" fillId="0" borderId="0" applyFont="0" applyFill="0" applyBorder="0" applyProtection="0"/>
    <xf numFmtId="9" fontId="5" fillId="0" borderId="0" applyFont="0" applyFill="0" applyBorder="0" applyAlignment="0" applyProtection="0"/>
    <xf numFmtId="164" fontId="5" fillId="0" borderId="0" applyFont="0" applyFill="0" applyBorder="0" applyAlignment="0" applyProtection="0"/>
    <xf numFmtId="167" fontId="15" fillId="0" borderId="0" applyFont="0" applyFill="0" applyBorder="0" applyProtection="0"/>
    <xf numFmtId="165" fontId="15" fillId="0" borderId="0" applyFont="0" applyFill="0" applyBorder="0" applyProtection="0"/>
    <xf numFmtId="164" fontId="49" fillId="0" borderId="0" applyFont="0" applyFill="0" applyBorder="0" applyProtection="0"/>
    <xf numFmtId="0" fontId="13" fillId="0" borderId="0">
      <alignment vertical="top" wrapText="1"/>
    </xf>
    <xf numFmtId="166" fontId="49" fillId="0" borderId="0" applyFont="0" applyFill="0" applyBorder="0" applyProtection="0"/>
    <xf numFmtId="166" fontId="5" fillId="0" borderId="0" applyFont="0" applyFill="0" applyBorder="0" applyAlignment="0" applyProtection="0"/>
    <xf numFmtId="166" fontId="5" fillId="0" borderId="0" applyFont="0" applyFill="0" applyBorder="0" applyAlignment="0" applyProtection="0"/>
    <xf numFmtId="165" fontId="15" fillId="0" borderId="0" applyFont="0" applyFill="0" applyBorder="0" applyProtection="0"/>
    <xf numFmtId="9" fontId="49" fillId="0" borderId="0" applyFont="0" applyFill="0" applyBorder="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7" fontId="15" fillId="0" borderId="0" applyFont="0" applyFill="0" applyBorder="0" applyProtection="0"/>
    <xf numFmtId="0" fontId="49" fillId="0" borderId="0">
      <alignment vertical="top" wrapText="1"/>
    </xf>
    <xf numFmtId="0" fontId="15" fillId="0" borderId="0">
      <alignment vertical="top" wrapText="1"/>
    </xf>
    <xf numFmtId="9" fontId="15" fillId="0" borderId="0" applyFont="0" applyFill="0" applyBorder="0" applyProtection="0"/>
    <xf numFmtId="166" fontId="49" fillId="0" borderId="0" applyFont="0" applyFill="0" applyBorder="0" applyProtection="0"/>
    <xf numFmtId="167" fontId="15" fillId="0" borderId="0" applyFont="0" applyFill="0" applyBorder="0" applyProtection="0"/>
    <xf numFmtId="166" fontId="5" fillId="0" borderId="0" applyFont="0" applyFill="0" applyBorder="0" applyAlignment="0" applyProtection="0"/>
    <xf numFmtId="164" fontId="49" fillId="0" borderId="0" applyFont="0" applyFill="0" applyBorder="0" applyProtection="0"/>
    <xf numFmtId="0" fontId="15" fillId="0" borderId="0">
      <alignment vertical="top" wrapText="1"/>
    </xf>
    <xf numFmtId="0" fontId="15" fillId="0" borderId="0"/>
    <xf numFmtId="166" fontId="15" fillId="0" borderId="0" applyFont="0" applyFill="0" applyBorder="0" applyProtection="0"/>
    <xf numFmtId="0" fontId="48" fillId="0" borderId="0" applyNumberFormat="0" applyFill="0" applyBorder="0" applyProtection="0"/>
    <xf numFmtId="0" fontId="13" fillId="0" borderId="0">
      <alignment vertical="top" wrapText="1"/>
    </xf>
    <xf numFmtId="9" fontId="15" fillId="0" borderId="0" applyFont="0" applyFill="0" applyBorder="0" applyProtection="0"/>
    <xf numFmtId="164" fontId="49" fillId="0" borderId="0" applyFont="0" applyFill="0" applyBorder="0" applyProtection="0"/>
    <xf numFmtId="165" fontId="49" fillId="0" borderId="0" applyFont="0" applyFill="0" applyBorder="0" applyProtection="0"/>
    <xf numFmtId="166" fontId="49" fillId="0" borderId="0" applyFont="0" applyFill="0" applyBorder="0" applyProtection="0"/>
    <xf numFmtId="9" fontId="49" fillId="0" borderId="0" applyFont="0" applyFill="0" applyBorder="0" applyProtection="0"/>
    <xf numFmtId="167" fontId="5" fillId="0" borderId="0" applyFont="0" applyFill="0" applyBorder="0" applyAlignment="0" applyProtection="0"/>
    <xf numFmtId="166" fontId="15" fillId="0" borderId="0" applyFont="0" applyFill="0" applyBorder="0" applyProtection="0"/>
    <xf numFmtId="166" fontId="49" fillId="0" borderId="0" applyFont="0" applyFill="0" applyBorder="0" applyProtection="0"/>
    <xf numFmtId="167" fontId="5" fillId="0" borderId="0" applyFont="0" applyFill="0" applyBorder="0" applyAlignment="0" applyProtection="0"/>
    <xf numFmtId="164" fontId="5" fillId="0" borderId="0" applyFont="0" applyFill="0" applyBorder="0" applyAlignment="0" applyProtection="0"/>
    <xf numFmtId="165" fontId="49" fillId="0" borderId="0" applyFont="0" applyFill="0" applyBorder="0" applyProtection="0"/>
    <xf numFmtId="9" fontId="49" fillId="0" borderId="0" applyFont="0" applyFill="0" applyBorder="0" applyProtection="0"/>
    <xf numFmtId="167" fontId="5" fillId="0" borderId="0" applyFont="0" applyFill="0" applyBorder="0" applyAlignment="0" applyProtection="0"/>
    <xf numFmtId="166" fontId="5" fillId="0" borderId="0" applyFont="0" applyFill="0" applyBorder="0" applyAlignment="0" applyProtection="0"/>
    <xf numFmtId="164" fontId="15" fillId="0" borderId="0" applyFont="0" applyFill="0" applyBorder="0" applyProtection="0"/>
    <xf numFmtId="9" fontId="5" fillId="0" borderId="0" applyFont="0" applyFill="0" applyBorder="0" applyAlignment="0" applyProtection="0"/>
    <xf numFmtId="166" fontId="5" fillId="0" borderId="0" applyFont="0" applyFill="0" applyBorder="0" applyAlignment="0" applyProtection="0"/>
    <xf numFmtId="167" fontId="49" fillId="0" borderId="0" applyFont="0" applyFill="0" applyBorder="0" applyProtection="0"/>
    <xf numFmtId="166" fontId="15" fillId="0" borderId="0" applyFont="0" applyFill="0" applyBorder="0" applyProtection="0"/>
    <xf numFmtId="166" fontId="49" fillId="0" borderId="0" applyFont="0" applyFill="0" applyBorder="0" applyProtection="0"/>
    <xf numFmtId="165" fontId="5" fillId="0" borderId="0" applyFont="0" applyFill="0" applyBorder="0" applyAlignment="0" applyProtection="0"/>
    <xf numFmtId="9" fontId="15" fillId="0" borderId="0" applyFont="0" applyFill="0" applyBorder="0" applyProtection="0"/>
    <xf numFmtId="0" fontId="16" fillId="0" borderId="0"/>
    <xf numFmtId="165" fontId="5" fillId="0" borderId="0" applyFont="0" applyFill="0" applyBorder="0" applyAlignment="0" applyProtection="0"/>
    <xf numFmtId="9" fontId="15" fillId="0" borderId="0" applyFont="0" applyFill="0" applyBorder="0" applyProtection="0"/>
    <xf numFmtId="166" fontId="35" fillId="0" borderId="0" applyFont="0" applyFill="0" applyBorder="0" applyAlignment="0" applyProtection="0"/>
    <xf numFmtId="165" fontId="5" fillId="0" borderId="0" applyFont="0" applyFill="0" applyBorder="0" applyAlignment="0" applyProtection="0"/>
    <xf numFmtId="165" fontId="49" fillId="0" borderId="0" applyFont="0" applyFill="0" applyBorder="0" applyProtection="0"/>
    <xf numFmtId="0" fontId="2" fillId="0" borderId="1" applyNumberFormat="0" applyFill="0" applyAlignment="0" applyProtection="0"/>
    <xf numFmtId="166" fontId="5" fillId="0" borderId="0" applyFont="0" applyFill="0" applyBorder="0" applyAlignment="0" applyProtection="0"/>
    <xf numFmtId="9" fontId="5" fillId="0" borderId="0" applyFont="0" applyFill="0" applyBorder="0" applyAlignment="0" applyProtection="0"/>
    <xf numFmtId="0" fontId="5" fillId="0" borderId="0">
      <alignment vertical="top" wrapText="1"/>
    </xf>
    <xf numFmtId="9" fontId="49" fillId="0" borderId="0" applyFont="0" applyFill="0" applyBorder="0" applyProtection="0"/>
    <xf numFmtId="0" fontId="2" fillId="0" borderId="1" applyNumberFormat="0" applyFill="0" applyProtection="0"/>
    <xf numFmtId="164" fontId="15" fillId="0" borderId="0" applyFont="0" applyFill="0" applyBorder="0" applyProtection="0"/>
    <xf numFmtId="0" fontId="49" fillId="0" borderId="0">
      <alignment vertical="top" wrapText="1"/>
    </xf>
    <xf numFmtId="0" fontId="31" fillId="0" borderId="0"/>
    <xf numFmtId="0" fontId="31" fillId="0" borderId="0"/>
    <xf numFmtId="0" fontId="51" fillId="0" borderId="0">
      <alignment vertical="top" wrapText="1"/>
    </xf>
    <xf numFmtId="49" fontId="35" fillId="0" borderId="21">
      <alignment horizontal="center" vertical="top" shrinkToFit="1"/>
    </xf>
    <xf numFmtId="49" fontId="35" fillId="0" borderId="21">
      <alignment horizontal="center" vertical="top" wrapText="1"/>
    </xf>
    <xf numFmtId="49" fontId="39" fillId="0" borderId="20" applyNumberFormat="0">
      <alignment horizontal="center" vertical="center" wrapText="1"/>
    </xf>
    <xf numFmtId="0" fontId="42" fillId="0" borderId="20">
      <alignment horizontal="center" vertical="center" wrapText="1"/>
    </xf>
    <xf numFmtId="0" fontId="42" fillId="0" borderId="20">
      <alignment horizontal="left" vertical="center" wrapText="1"/>
    </xf>
    <xf numFmtId="0" fontId="42" fillId="0" borderId="20">
      <alignment horizontal="center" vertical="center" wrapText="1"/>
    </xf>
    <xf numFmtId="4" fontId="42" fillId="0" borderId="20">
      <alignment horizontal="right" vertical="center" wrapText="1"/>
    </xf>
    <xf numFmtId="0" fontId="42" fillId="0" borderId="22">
      <alignment horizontal="center" vertical="center" wrapText="1"/>
    </xf>
    <xf numFmtId="0" fontId="42" fillId="0" borderId="22">
      <alignment horizontal="center" vertical="center" wrapText="1"/>
    </xf>
    <xf numFmtId="0" fontId="42" fillId="0" borderId="22">
      <alignment horizontal="left" vertical="center" wrapText="1"/>
    </xf>
    <xf numFmtId="0" fontId="42" fillId="0" borderId="22">
      <alignment horizontal="left" vertical="center" wrapText="1"/>
    </xf>
    <xf numFmtId="0" fontId="42" fillId="0" borderId="22">
      <alignment horizontal="center" vertical="center" wrapText="1"/>
    </xf>
    <xf numFmtId="0" fontId="42" fillId="0" borderId="22">
      <alignment horizontal="center" vertical="center" wrapText="1"/>
    </xf>
    <xf numFmtId="4" fontId="42" fillId="0" borderId="22">
      <alignment horizontal="right" vertical="center" wrapText="1"/>
    </xf>
    <xf numFmtId="4" fontId="42" fillId="0" borderId="22">
      <alignment horizontal="right" vertical="center" wrapText="1"/>
    </xf>
    <xf numFmtId="49" fontId="39" fillId="0" borderId="22" applyNumberFormat="0">
      <alignment horizontal="center" vertical="center" wrapText="1"/>
    </xf>
    <xf numFmtId="49" fontId="39" fillId="0" borderId="22" applyNumberFormat="0">
      <alignment horizontal="center" vertical="center" wrapText="1"/>
    </xf>
    <xf numFmtId="0" fontId="55" fillId="0" borderId="0">
      <alignment vertical="top" wrapText="1"/>
    </xf>
    <xf numFmtId="0" fontId="16" fillId="39" borderId="0" applyNumberFormat="0" applyBorder="0" applyAlignment="0" applyProtection="0"/>
    <xf numFmtId="0" fontId="16" fillId="40" borderId="0" applyNumberFormat="0" applyBorder="0" applyAlignment="0" applyProtection="0"/>
    <xf numFmtId="0" fontId="31" fillId="0" borderId="0"/>
    <xf numFmtId="0" fontId="16" fillId="41" borderId="0" applyNumberFormat="0" applyBorder="0" applyAlignment="0" applyProtection="0"/>
    <xf numFmtId="0" fontId="16" fillId="38" borderId="0" applyNumberFormat="0" applyBorder="0" applyAlignment="0" applyProtection="0"/>
    <xf numFmtId="0" fontId="16" fillId="42" borderId="0" applyNumberFormat="0" applyBorder="0" applyAlignment="0" applyProtection="0"/>
    <xf numFmtId="0" fontId="16" fillId="43" borderId="0" applyNumberFormat="0" applyBorder="0" applyAlignment="0" applyProtection="0"/>
    <xf numFmtId="0" fontId="16" fillId="44" borderId="0" applyNumberFormat="0" applyBorder="0" applyAlignment="0" applyProtection="0"/>
    <xf numFmtId="0" fontId="16" fillId="45" borderId="0" applyNumberFormat="0" applyBorder="0" applyAlignment="0" applyProtection="0"/>
    <xf numFmtId="0" fontId="16" fillId="46" borderId="0" applyNumberFormat="0" applyBorder="0" applyAlignment="0" applyProtection="0"/>
    <xf numFmtId="0" fontId="16" fillId="47" borderId="0" applyNumberFormat="0" applyBorder="0" applyAlignment="0" applyProtection="0"/>
    <xf numFmtId="0" fontId="16" fillId="48" borderId="0" applyNumberFormat="0" applyBorder="0" applyAlignment="0" applyProtection="0"/>
    <xf numFmtId="0" fontId="16" fillId="49" borderId="0" applyNumberFormat="0" applyBorder="0" applyAlignment="0" applyProtection="0"/>
    <xf numFmtId="0" fontId="30" fillId="50" borderId="0" applyNumberFormat="0" applyBorder="0" applyAlignment="0" applyProtection="0"/>
    <xf numFmtId="0" fontId="30" fillId="51" borderId="0" applyNumberFormat="0" applyBorder="0" applyAlignment="0" applyProtection="0"/>
    <xf numFmtId="0" fontId="30" fillId="46" borderId="0" applyNumberFormat="0" applyBorder="0" applyAlignment="0" applyProtection="0"/>
    <xf numFmtId="0" fontId="30" fillId="52" borderId="0" applyNumberFormat="0" applyBorder="0" applyAlignment="0" applyProtection="0"/>
    <xf numFmtId="0" fontId="30" fillId="53" borderId="0" applyNumberFormat="0" applyBorder="0" applyAlignment="0" applyProtection="0"/>
    <xf numFmtId="0" fontId="30" fillId="54" borderId="0" applyNumberFormat="0" applyBorder="0" applyAlignment="0" applyProtection="0"/>
    <xf numFmtId="0" fontId="30" fillId="55" borderId="0" applyNumberFormat="0" applyBorder="0" applyAlignment="0" applyProtection="0"/>
    <xf numFmtId="0" fontId="30" fillId="56" borderId="0" applyNumberFormat="0" applyBorder="0" applyAlignment="0" applyProtection="0"/>
    <xf numFmtId="0" fontId="30" fillId="57" borderId="0" applyNumberFormat="0" applyBorder="0" applyAlignment="0" applyProtection="0"/>
    <xf numFmtId="0" fontId="30" fillId="58" borderId="0" applyNumberFormat="0" applyBorder="0" applyAlignment="0" applyProtection="0"/>
    <xf numFmtId="0" fontId="30" fillId="59" borderId="0" applyNumberFormat="0" applyBorder="0" applyAlignment="0" applyProtection="0"/>
    <xf numFmtId="0" fontId="30" fillId="60" borderId="0" applyNumberFormat="0" applyBorder="0" applyAlignment="0" applyProtection="0"/>
    <xf numFmtId="0" fontId="20" fillId="61" borderId="0" applyNumberFormat="0" applyBorder="0" applyAlignment="0" applyProtection="0"/>
    <xf numFmtId="0" fontId="24" fillId="62" borderId="9" applyNumberFormat="0" applyAlignment="0" applyProtection="0"/>
    <xf numFmtId="0" fontId="26" fillId="63" borderId="12" applyNumberFormat="0" applyAlignment="0" applyProtection="0"/>
    <xf numFmtId="0" fontId="19" fillId="64" borderId="0" applyNumberFormat="0" applyBorder="0" applyAlignment="0" applyProtection="0"/>
    <xf numFmtId="0" fontId="22" fillId="65" borderId="9" applyNumberFormat="0" applyAlignment="0" applyProtection="0"/>
    <xf numFmtId="0" fontId="21" fillId="66" borderId="0" applyNumberFormat="0" applyBorder="0" applyAlignment="0" applyProtection="0"/>
    <xf numFmtId="0" fontId="23" fillId="62" borderId="10" applyNumberFormat="0" applyAlignment="0" applyProtection="0"/>
    <xf numFmtId="0" fontId="16" fillId="13" borderId="0" applyNumberFormat="0" applyBorder="0" applyAlignment="0" applyProtection="0"/>
    <xf numFmtId="0" fontId="16" fillId="38" borderId="0" applyNumberFormat="0" applyBorder="0" applyAlignment="0" applyProtection="0"/>
    <xf numFmtId="0" fontId="16" fillId="17" borderId="0" applyNumberFormat="0" applyBorder="0" applyAlignment="0" applyProtection="0"/>
    <xf numFmtId="0" fontId="16" fillId="39" borderId="0" applyNumberFormat="0" applyBorder="0" applyAlignment="0" applyProtection="0"/>
    <xf numFmtId="0" fontId="16" fillId="67" borderId="0" applyNumberFormat="0" applyBorder="0" applyAlignment="0" applyProtection="0"/>
    <xf numFmtId="0" fontId="16" fillId="21" borderId="0" applyNumberFormat="0" applyBorder="0" applyAlignment="0" applyProtection="0"/>
    <xf numFmtId="0" fontId="16" fillId="40" borderId="0" applyNumberFormat="0" applyBorder="0" applyAlignment="0" applyProtection="0"/>
    <xf numFmtId="0" fontId="16" fillId="68" borderId="0" applyNumberFormat="0" applyBorder="0" applyAlignment="0" applyProtection="0"/>
    <xf numFmtId="0" fontId="16" fillId="25" borderId="0" applyNumberFormat="0" applyBorder="0" applyAlignment="0" applyProtection="0"/>
    <xf numFmtId="0" fontId="16" fillId="41" borderId="0" applyNumberFormat="0" applyBorder="0" applyAlignment="0" applyProtection="0"/>
    <xf numFmtId="0" fontId="16" fillId="29" borderId="0" applyNumberFormat="0" applyBorder="0" applyAlignment="0" applyProtection="0"/>
    <xf numFmtId="0" fontId="16" fillId="42" borderId="0" applyNumberFormat="0" applyBorder="0" applyAlignment="0" applyProtection="0"/>
    <xf numFmtId="0" fontId="16" fillId="33" borderId="0" applyNumberFormat="0" applyBorder="0" applyAlignment="0" applyProtection="0"/>
    <xf numFmtId="0" fontId="16" fillId="43" borderId="0" applyNumberFormat="0" applyBorder="0" applyAlignment="0" applyProtection="0"/>
    <xf numFmtId="0" fontId="34" fillId="69" borderId="0" applyNumberFormat="0" applyBorder="0" applyAlignment="0" applyProtection="0"/>
    <xf numFmtId="0" fontId="34" fillId="70" borderId="0" applyNumberFormat="0" applyBorder="0" applyAlignment="0" applyProtection="0"/>
    <xf numFmtId="0" fontId="34" fillId="71" borderId="0" applyNumberFormat="0" applyBorder="0" applyAlignment="0" applyProtection="0"/>
    <xf numFmtId="0" fontId="34" fillId="72" borderId="0" applyNumberFormat="0" applyBorder="0" applyAlignment="0" applyProtection="0"/>
    <xf numFmtId="0" fontId="34" fillId="73" borderId="0" applyNumberFormat="0" applyBorder="0" applyAlignment="0" applyProtection="0"/>
    <xf numFmtId="0" fontId="34" fillId="74" borderId="0" applyNumberFormat="0" applyBorder="0" applyAlignment="0" applyProtection="0"/>
    <xf numFmtId="0" fontId="16" fillId="14" borderId="0" applyNumberFormat="0" applyBorder="0" applyAlignment="0" applyProtection="0"/>
    <xf numFmtId="0" fontId="16" fillId="44" borderId="0" applyNumberFormat="0" applyBorder="0" applyAlignment="0" applyProtection="0"/>
    <xf numFmtId="0" fontId="16" fillId="18" borderId="0" applyNumberFormat="0" applyBorder="0" applyAlignment="0" applyProtection="0"/>
    <xf numFmtId="0" fontId="16" fillId="45" borderId="0" applyNumberFormat="0" applyBorder="0" applyAlignment="0" applyProtection="0"/>
    <xf numFmtId="0" fontId="16" fillId="22" borderId="0" applyNumberFormat="0" applyBorder="0" applyAlignment="0" applyProtection="0"/>
    <xf numFmtId="0" fontId="16" fillId="46" borderId="0" applyNumberFormat="0" applyBorder="0" applyAlignment="0" applyProtection="0"/>
    <xf numFmtId="0" fontId="16" fillId="75" borderId="0" applyNumberFormat="0" applyBorder="0" applyAlignment="0" applyProtection="0"/>
    <xf numFmtId="0" fontId="16" fillId="26" borderId="0" applyNumberFormat="0" applyBorder="0" applyAlignment="0" applyProtection="0"/>
    <xf numFmtId="0" fontId="16" fillId="47" borderId="0" applyNumberFormat="0" applyBorder="0" applyAlignment="0" applyProtection="0"/>
    <xf numFmtId="0" fontId="16" fillId="30" borderId="0" applyNumberFormat="0" applyBorder="0" applyAlignment="0" applyProtection="0"/>
    <xf numFmtId="0" fontId="16" fillId="48" borderId="0" applyNumberFormat="0" applyBorder="0" applyAlignment="0" applyProtection="0"/>
    <xf numFmtId="0" fontId="16" fillId="34" borderId="0" applyNumberFormat="0" applyBorder="0" applyAlignment="0" applyProtection="0"/>
    <xf numFmtId="0" fontId="16" fillId="49" borderId="0" applyNumberFormat="0" applyBorder="0" applyAlignment="0" applyProtection="0"/>
    <xf numFmtId="0" fontId="34" fillId="76" borderId="0" applyNumberFormat="0" applyBorder="0" applyAlignment="0" applyProtection="0"/>
    <xf numFmtId="0" fontId="34" fillId="77" borderId="0" applyNumberFormat="0" applyBorder="0" applyAlignment="0" applyProtection="0"/>
    <xf numFmtId="0" fontId="34" fillId="78" borderId="0" applyNumberFormat="0" applyBorder="0" applyAlignment="0" applyProtection="0"/>
    <xf numFmtId="0" fontId="34" fillId="72" borderId="0" applyNumberFormat="0" applyBorder="0" applyAlignment="0" applyProtection="0"/>
    <xf numFmtId="0" fontId="34" fillId="76" borderId="0" applyNumberFormat="0" applyBorder="0" applyAlignment="0" applyProtection="0"/>
    <xf numFmtId="0" fontId="34" fillId="79" borderId="0" applyNumberFormat="0" applyBorder="0" applyAlignment="0" applyProtection="0"/>
    <xf numFmtId="0" fontId="30" fillId="15" borderId="0" applyNumberFormat="0" applyBorder="0" applyAlignment="0" applyProtection="0"/>
    <xf numFmtId="0" fontId="30" fillId="50" borderId="0" applyNumberFormat="0" applyBorder="0" applyAlignment="0" applyProtection="0"/>
    <xf numFmtId="0" fontId="30" fillId="19" borderId="0" applyNumberFormat="0" applyBorder="0" applyAlignment="0" applyProtection="0"/>
    <xf numFmtId="0" fontId="30" fillId="51" borderId="0" applyNumberFormat="0" applyBorder="0" applyAlignment="0" applyProtection="0"/>
    <xf numFmtId="0" fontId="30" fillId="23" borderId="0" applyNumberFormat="0" applyBorder="0" applyAlignment="0" applyProtection="0"/>
    <xf numFmtId="0" fontId="30" fillId="46" borderId="0" applyNumberFormat="0" applyBorder="0" applyAlignment="0" applyProtection="0"/>
    <xf numFmtId="0" fontId="30" fillId="80" borderId="0" applyNumberFormat="0" applyBorder="0" applyAlignment="0" applyProtection="0"/>
    <xf numFmtId="0" fontId="30" fillId="27" borderId="0" applyNumberFormat="0" applyBorder="0" applyAlignment="0" applyProtection="0"/>
    <xf numFmtId="0" fontId="30" fillId="52" borderId="0" applyNumberFormat="0" applyBorder="0" applyAlignment="0" applyProtection="0"/>
    <xf numFmtId="0" fontId="30" fillId="31" borderId="0" applyNumberFormat="0" applyBorder="0" applyAlignment="0" applyProtection="0"/>
    <xf numFmtId="0" fontId="30" fillId="53" borderId="0" applyNumberFormat="0" applyBorder="0" applyAlignment="0" applyProtection="0"/>
    <xf numFmtId="0" fontId="30" fillId="35" borderId="0" applyNumberFormat="0" applyBorder="0" applyAlignment="0" applyProtection="0"/>
    <xf numFmtId="0" fontId="30" fillId="54" borderId="0" applyNumberFormat="0" applyBorder="0" applyAlignment="0" applyProtection="0"/>
    <xf numFmtId="0" fontId="57" fillId="81" borderId="0" applyNumberFormat="0" applyBorder="0" applyAlignment="0" applyProtection="0"/>
    <xf numFmtId="0" fontId="57" fillId="77" borderId="0" applyNumberFormat="0" applyBorder="0" applyAlignment="0" applyProtection="0"/>
    <xf numFmtId="0" fontId="57" fillId="78" borderId="0" applyNumberFormat="0" applyBorder="0" applyAlignment="0" applyProtection="0"/>
    <xf numFmtId="0" fontId="57" fillId="82" borderId="0" applyNumberFormat="0" applyBorder="0" applyAlignment="0" applyProtection="0"/>
    <xf numFmtId="0" fontId="57" fillId="83" borderId="0" applyNumberFormat="0" applyBorder="0" applyAlignment="0" applyProtection="0"/>
    <xf numFmtId="0" fontId="57" fillId="84" borderId="0" applyNumberFormat="0" applyBorder="0" applyAlignment="0" applyProtection="0"/>
    <xf numFmtId="0" fontId="30" fillId="12" borderId="0" applyNumberFormat="0" applyBorder="0" applyAlignment="0" applyProtection="0"/>
    <xf numFmtId="0" fontId="30" fillId="55" borderId="0" applyNumberFormat="0" applyBorder="0" applyAlignment="0" applyProtection="0"/>
    <xf numFmtId="0" fontId="30" fillId="16" borderId="0" applyNumberFormat="0" applyBorder="0" applyAlignment="0" applyProtection="0"/>
    <xf numFmtId="0" fontId="30" fillId="56" borderId="0" applyNumberFormat="0" applyBorder="0" applyAlignment="0" applyProtection="0"/>
    <xf numFmtId="0" fontId="30" fillId="20" borderId="0" applyNumberFormat="0" applyBorder="0" applyAlignment="0" applyProtection="0"/>
    <xf numFmtId="0" fontId="30" fillId="57" borderId="0" applyNumberFormat="0" applyBorder="0" applyAlignment="0" applyProtection="0"/>
    <xf numFmtId="0" fontId="30" fillId="24" borderId="0" applyNumberFormat="0" applyBorder="0" applyAlignment="0" applyProtection="0"/>
    <xf numFmtId="0" fontId="30" fillId="58" borderId="0" applyNumberFormat="0" applyBorder="0" applyAlignment="0" applyProtection="0"/>
    <xf numFmtId="0" fontId="30" fillId="28" borderId="0" applyNumberFormat="0" applyBorder="0" applyAlignment="0" applyProtection="0"/>
    <xf numFmtId="0" fontId="30" fillId="59" borderId="0" applyNumberFormat="0" applyBorder="0" applyAlignment="0" applyProtection="0"/>
    <xf numFmtId="0" fontId="30" fillId="32" borderId="0" applyNumberFormat="0" applyBorder="0" applyAlignment="0" applyProtection="0"/>
    <xf numFmtId="0" fontId="30" fillId="60" borderId="0" applyNumberFormat="0" applyBorder="0" applyAlignment="0" applyProtection="0"/>
    <xf numFmtId="0" fontId="20" fillId="6" borderId="0" applyNumberFormat="0" applyBorder="0" applyAlignment="0" applyProtection="0"/>
    <xf numFmtId="0" fontId="20" fillId="61" borderId="0" applyNumberFormat="0" applyBorder="0" applyAlignment="0" applyProtection="0"/>
    <xf numFmtId="0" fontId="24" fillId="9" borderId="9" applyNumberFormat="0" applyAlignment="0" applyProtection="0"/>
    <xf numFmtId="0" fontId="24" fillId="62" borderId="9" applyNumberFormat="0" applyAlignment="0" applyProtection="0"/>
    <xf numFmtId="0" fontId="26" fillId="10" borderId="12" applyNumberFormat="0" applyAlignment="0" applyProtection="0"/>
    <xf numFmtId="0" fontId="26" fillId="63" borderId="12" applyNumberFormat="0" applyAlignment="0" applyProtection="0"/>
    <xf numFmtId="0" fontId="19" fillId="5" borderId="0" applyNumberFormat="0" applyBorder="0" applyAlignment="0" applyProtection="0"/>
    <xf numFmtId="0" fontId="19" fillId="64" borderId="0" applyNumberFormat="0" applyBorder="0" applyAlignment="0" applyProtection="0"/>
    <xf numFmtId="0" fontId="58" fillId="0" borderId="24" applyNumberFormat="0" applyFill="0" applyAlignment="0" applyProtection="0"/>
    <xf numFmtId="0" fontId="2" fillId="0" borderId="1" applyNumberFormat="0" applyFill="0" applyAlignment="0" applyProtection="0"/>
    <xf numFmtId="0" fontId="58" fillId="0" borderId="24" applyNumberFormat="0" applyFill="0" applyAlignment="0" applyProtection="0"/>
    <xf numFmtId="0" fontId="22" fillId="8" borderId="9" applyNumberFormat="0" applyAlignment="0" applyProtection="0"/>
    <xf numFmtId="0" fontId="22" fillId="65" borderId="9" applyNumberFormat="0" applyAlignment="0" applyProtection="0"/>
    <xf numFmtId="0" fontId="21" fillId="7" borderId="0" applyNumberFormat="0" applyBorder="0" applyAlignment="0" applyProtection="0"/>
    <xf numFmtId="0" fontId="21" fillId="66" borderId="0" applyNumberFormat="0" applyBorder="0" applyAlignment="0" applyProtection="0"/>
    <xf numFmtId="0" fontId="23" fillId="9" borderId="10" applyNumberFormat="0" applyAlignment="0" applyProtection="0"/>
    <xf numFmtId="0" fontId="23" fillId="62" borderId="10" applyNumberFormat="0" applyAlignment="0" applyProtection="0"/>
    <xf numFmtId="0" fontId="59" fillId="0" borderId="0" applyNumberFormat="0" applyFill="0" applyBorder="0" applyAlignment="0" applyProtection="0"/>
    <xf numFmtId="0" fontId="48" fillId="0" borderId="0" applyNumberFormat="0" applyFill="0" applyBorder="0" applyAlignment="0" applyProtection="0"/>
    <xf numFmtId="0" fontId="1" fillId="0" borderId="0" applyNumberFormat="0" applyFill="0" applyBorder="0" applyAlignment="0" applyProtection="0"/>
    <xf numFmtId="0" fontId="59" fillId="0" borderId="0" applyNumberFormat="0" applyFill="0" applyBorder="0" applyAlignment="0" applyProtection="0"/>
    <xf numFmtId="0" fontId="60" fillId="0" borderId="0" applyNumberFormat="0" applyFill="0" applyBorder="0" applyAlignment="0" applyProtection="0"/>
    <xf numFmtId="1" fontId="61" fillId="0" borderId="21">
      <alignment horizontal="center" vertical="top" shrinkToFit="1"/>
    </xf>
    <xf numFmtId="175" fontId="5" fillId="0" borderId="4">
      <alignment horizontal="right" vertical="top" shrinkToFit="1"/>
    </xf>
    <xf numFmtId="0" fontId="62" fillId="0" borderId="21">
      <alignment vertical="top" wrapText="1"/>
    </xf>
    <xf numFmtId="4" fontId="62" fillId="73" borderId="21">
      <alignment horizontal="right" vertical="top" shrinkToFit="1"/>
    </xf>
    <xf numFmtId="4" fontId="63" fillId="85" borderId="4">
      <alignment horizontal="right" vertical="top" shrinkToFit="1"/>
    </xf>
    <xf numFmtId="0" fontId="57" fillId="86" borderId="0" applyNumberFormat="0" applyBorder="0" applyAlignment="0" applyProtection="0"/>
    <xf numFmtId="0" fontId="57" fillId="87" borderId="0" applyNumberFormat="0" applyBorder="0" applyAlignment="0" applyProtection="0"/>
    <xf numFmtId="0" fontId="57" fillId="88" borderId="0" applyNumberFormat="0" applyBorder="0" applyAlignment="0" applyProtection="0"/>
    <xf numFmtId="0" fontId="57" fillId="82" borderId="0" applyNumberFormat="0" applyBorder="0" applyAlignment="0" applyProtection="0"/>
    <xf numFmtId="0" fontId="57" fillId="83" borderId="0" applyNumberFormat="0" applyBorder="0" applyAlignment="0" applyProtection="0"/>
    <xf numFmtId="0" fontId="57" fillId="89" borderId="0" applyNumberFormat="0" applyBorder="0" applyAlignment="0" applyProtection="0"/>
    <xf numFmtId="0" fontId="64" fillId="74" borderId="25" applyNumberFormat="0" applyAlignment="0" applyProtection="0"/>
    <xf numFmtId="0" fontId="65" fillId="90" borderId="26" applyNumberFormat="0" applyAlignment="0" applyProtection="0"/>
    <xf numFmtId="0" fontId="66" fillId="90" borderId="25" applyNumberFormat="0" applyAlignment="0" applyProtection="0"/>
    <xf numFmtId="169" fontId="15" fillId="0" borderId="0" applyFont="0" applyFill="0" applyBorder="0" applyAlignment="0" applyProtection="0"/>
    <xf numFmtId="169" fontId="15" fillId="0" borderId="0" applyFont="0" applyFill="0" applyBorder="0" applyAlignment="0" applyProtection="0"/>
    <xf numFmtId="164" fontId="5" fillId="0" borderId="0" applyFont="0" applyFill="0" applyBorder="0" applyAlignment="0" applyProtection="0"/>
    <xf numFmtId="44" fontId="67" fillId="0" borderId="0" applyFont="0" applyFill="0" applyBorder="0" applyAlignment="0" applyProtection="0"/>
    <xf numFmtId="44" fontId="67" fillId="0" borderId="0" applyFont="0" applyFill="0" applyBorder="0" applyAlignment="0" applyProtection="0"/>
    <xf numFmtId="44" fontId="67" fillId="0" borderId="0" applyFont="0" applyFill="0" applyBorder="0" applyAlignment="0" applyProtection="0"/>
    <xf numFmtId="44" fontId="67" fillId="0" borderId="0" applyFont="0" applyFill="0" applyBorder="0" applyAlignment="0" applyProtection="0"/>
    <xf numFmtId="0" fontId="58" fillId="0" borderId="24" applyNumberFormat="0" applyFill="0" applyAlignment="0" applyProtection="0"/>
    <xf numFmtId="0" fontId="68" fillId="0" borderId="27" applyNumberFormat="0" applyFill="0" applyAlignment="0" applyProtection="0"/>
    <xf numFmtId="0" fontId="69" fillId="0" borderId="28" applyNumberFormat="0" applyFill="0" applyAlignment="0" applyProtection="0"/>
    <xf numFmtId="0" fontId="69" fillId="0" borderId="0" applyNumberFormat="0" applyFill="0" applyBorder="0" applyAlignment="0" applyProtection="0"/>
    <xf numFmtId="0" fontId="70" fillId="0" borderId="29" applyNumberFormat="0" applyFill="0" applyAlignment="0" applyProtection="0"/>
    <xf numFmtId="0" fontId="71" fillId="91" borderId="30" applyNumberFormat="0" applyAlignment="0" applyProtection="0"/>
    <xf numFmtId="0" fontId="60" fillId="0" borderId="0" applyNumberFormat="0" applyFill="0" applyBorder="0" applyAlignment="0" applyProtection="0"/>
    <xf numFmtId="0" fontId="72" fillId="92" borderId="0" applyNumberFormat="0" applyBorder="0" applyAlignment="0" applyProtection="0"/>
    <xf numFmtId="0" fontId="73" fillId="0" borderId="0"/>
    <xf numFmtId="0" fontId="16" fillId="0" borderId="0"/>
    <xf numFmtId="0" fontId="13" fillId="0" borderId="0">
      <alignment vertical="top" wrapText="1"/>
    </xf>
    <xf numFmtId="0" fontId="16" fillId="0" borderId="0"/>
    <xf numFmtId="0" fontId="67" fillId="0" borderId="0"/>
    <xf numFmtId="0" fontId="15" fillId="0" borderId="0"/>
    <xf numFmtId="0" fontId="5" fillId="0" borderId="0">
      <alignment vertical="top" wrapText="1"/>
    </xf>
    <xf numFmtId="0" fontId="13" fillId="0" borderId="0">
      <alignment vertical="top" wrapText="1"/>
    </xf>
    <xf numFmtId="0" fontId="13" fillId="0" borderId="0">
      <alignment vertical="top" wrapText="1"/>
    </xf>
    <xf numFmtId="0" fontId="13" fillId="0" borderId="0">
      <alignment vertical="top" wrapText="1"/>
    </xf>
    <xf numFmtId="0" fontId="13" fillId="0" borderId="0">
      <alignment vertical="top" wrapText="1"/>
    </xf>
    <xf numFmtId="0" fontId="13" fillId="0" borderId="0">
      <alignment vertical="top" wrapText="1"/>
    </xf>
    <xf numFmtId="0" fontId="13" fillId="0" borderId="0">
      <alignment vertical="top" wrapText="1"/>
    </xf>
    <xf numFmtId="0" fontId="16" fillId="0" borderId="0"/>
    <xf numFmtId="0" fontId="35" fillId="0" borderId="0">
      <alignment vertical="top" wrapText="1"/>
    </xf>
    <xf numFmtId="0" fontId="36" fillId="0" borderId="0"/>
    <xf numFmtId="0" fontId="15" fillId="0" borderId="0"/>
    <xf numFmtId="0" fontId="16" fillId="0" borderId="0"/>
    <xf numFmtId="0" fontId="16" fillId="0" borderId="0"/>
    <xf numFmtId="0" fontId="13" fillId="0" borderId="0">
      <alignment vertical="top" wrapText="1"/>
    </xf>
    <xf numFmtId="0" fontId="73" fillId="0" borderId="0"/>
    <xf numFmtId="0" fontId="15" fillId="0" borderId="0"/>
    <xf numFmtId="0" fontId="16" fillId="0" borderId="0"/>
    <xf numFmtId="0" fontId="15" fillId="0" borderId="0"/>
    <xf numFmtId="0" fontId="73" fillId="0" borderId="0"/>
    <xf numFmtId="0" fontId="73" fillId="0" borderId="0"/>
    <xf numFmtId="0" fontId="73" fillId="0" borderId="0"/>
    <xf numFmtId="0" fontId="73" fillId="0" borderId="0"/>
    <xf numFmtId="0" fontId="74" fillId="70" borderId="0" applyNumberFormat="0" applyBorder="0" applyAlignment="0" applyProtection="0"/>
    <xf numFmtId="0" fontId="75" fillId="0" borderId="0" applyNumberFormat="0" applyFill="0" applyBorder="0" applyAlignment="0" applyProtection="0"/>
    <xf numFmtId="0" fontId="73" fillId="93" borderId="31" applyNumberFormat="0" applyFont="0" applyAlignment="0" applyProtection="0"/>
    <xf numFmtId="9" fontId="35" fillId="0" borderId="0" applyFont="0" applyFill="0" applyBorder="0" applyAlignment="0" applyProtection="0"/>
    <xf numFmtId="9" fontId="15" fillId="0" borderId="0" applyFont="0" applyFill="0" applyBorder="0" applyAlignment="0" applyProtection="0"/>
    <xf numFmtId="9" fontId="5" fillId="0" borderId="0" applyFont="0" applyFill="0" applyBorder="0" applyAlignment="0" applyProtection="0"/>
    <xf numFmtId="0" fontId="76" fillId="0" borderId="32" applyNumberFormat="0" applyFill="0" applyAlignment="0" applyProtection="0"/>
    <xf numFmtId="0" fontId="77" fillId="0" borderId="0" applyNumberFormat="0" applyFill="0" applyBorder="0" applyAlignment="0" applyProtection="0"/>
    <xf numFmtId="170" fontId="15" fillId="0" borderId="0" applyFont="0" applyFill="0" applyBorder="0" applyAlignment="0" applyProtection="0"/>
    <xf numFmtId="165" fontId="5" fillId="0" borderId="0" applyFont="0" applyFill="0" applyBorder="0" applyAlignment="0" applyProtection="0"/>
    <xf numFmtId="43" fontId="78" fillId="0" borderId="0" applyFont="0" applyFill="0" applyBorder="0" applyAlignment="0" applyProtection="0"/>
    <xf numFmtId="43" fontId="78" fillId="0" borderId="0" applyFont="0" applyFill="0" applyBorder="0" applyAlignment="0" applyProtection="0"/>
    <xf numFmtId="166" fontId="35" fillId="0" borderId="0" applyFont="0" applyFill="0" applyBorder="0" applyAlignment="0" applyProtection="0"/>
    <xf numFmtId="171" fontId="15" fillId="0" borderId="0" applyFont="0" applyFill="0" applyBorder="0" applyAlignment="0" applyProtection="0"/>
    <xf numFmtId="166" fontId="35" fillId="0" borderId="0" applyFont="0" applyFill="0" applyBorder="0" applyAlignment="0" applyProtection="0"/>
    <xf numFmtId="171" fontId="15" fillId="0" borderId="0" applyFont="0" applyFill="0" applyBorder="0" applyAlignment="0" applyProtection="0"/>
    <xf numFmtId="43" fontId="78" fillId="0" borderId="0" applyFont="0" applyFill="0" applyBorder="0" applyAlignment="0" applyProtection="0"/>
    <xf numFmtId="43" fontId="78" fillId="0" borderId="0" applyFont="0" applyFill="0" applyBorder="0" applyAlignment="0" applyProtection="0"/>
    <xf numFmtId="0" fontId="79" fillId="71" borderId="0" applyNumberFormat="0" applyBorder="0" applyAlignment="0" applyProtection="0"/>
    <xf numFmtId="166" fontId="35" fillId="0" borderId="0" applyFont="0" applyFill="0" applyBorder="0" applyAlignment="0" applyProtection="0"/>
    <xf numFmtId="167" fontId="35" fillId="0" borderId="0" applyFont="0" applyFill="0" applyBorder="0" applyAlignment="0" applyProtection="0"/>
    <xf numFmtId="169" fontId="15" fillId="0" borderId="0" applyFont="0" applyFill="0" applyBorder="0" applyAlignment="0" applyProtection="0"/>
    <xf numFmtId="0" fontId="15" fillId="0" borderId="0"/>
    <xf numFmtId="9" fontId="15" fillId="0" borderId="0" applyFont="0" applyFill="0" applyBorder="0" applyAlignment="0" applyProtection="0"/>
    <xf numFmtId="170" fontId="15" fillId="0" borderId="0" applyFont="0" applyFill="0" applyBorder="0" applyAlignment="0" applyProtection="0"/>
    <xf numFmtId="171" fontId="15" fillId="0" borderId="0" applyFont="0" applyFill="0" applyBorder="0" applyAlignment="0" applyProtection="0"/>
    <xf numFmtId="0" fontId="16" fillId="0" borderId="0"/>
    <xf numFmtId="49" fontId="35" fillId="0" borderId="21">
      <alignment horizontal="center" vertical="top" shrinkToFit="1"/>
    </xf>
    <xf numFmtId="49" fontId="35" fillId="0" borderId="21">
      <alignment horizontal="center" vertical="top" wrapText="1"/>
    </xf>
    <xf numFmtId="49" fontId="39" fillId="0" borderId="20" applyNumberFormat="0">
      <alignment horizontal="center" vertical="center" wrapText="1"/>
    </xf>
    <xf numFmtId="0" fontId="42" fillId="0" borderId="20">
      <alignment horizontal="center" vertical="center" wrapText="1"/>
    </xf>
    <xf numFmtId="0" fontId="42" fillId="0" borderId="20">
      <alignment horizontal="left" vertical="center" wrapText="1"/>
    </xf>
    <xf numFmtId="0" fontId="42" fillId="0" borderId="20">
      <alignment horizontal="center" vertical="center" wrapText="1"/>
    </xf>
    <xf numFmtId="4" fontId="42" fillId="0" borderId="20">
      <alignment horizontal="right" vertical="center" wrapText="1"/>
    </xf>
    <xf numFmtId="49" fontId="39" fillId="0" borderId="20" applyNumberFormat="0">
      <alignment horizontal="center" vertical="center" wrapText="1"/>
    </xf>
    <xf numFmtId="0" fontId="42" fillId="0" borderId="20">
      <alignment horizontal="center" vertical="center" wrapText="1"/>
    </xf>
    <xf numFmtId="0" fontId="42" fillId="0" borderId="20">
      <alignment horizontal="left" vertical="center" wrapText="1"/>
    </xf>
    <xf numFmtId="0" fontId="42" fillId="0" borderId="20">
      <alignment horizontal="center" vertical="center" wrapText="1"/>
    </xf>
    <xf numFmtId="4" fontId="42" fillId="0" borderId="20">
      <alignment horizontal="right" vertical="center" wrapText="1"/>
    </xf>
    <xf numFmtId="4" fontId="42" fillId="0" borderId="20">
      <alignment horizontal="right" vertical="center" wrapText="1"/>
    </xf>
    <xf numFmtId="0" fontId="42" fillId="0" borderId="20">
      <alignment horizontal="left" vertical="center" wrapText="1"/>
    </xf>
    <xf numFmtId="4" fontId="42" fillId="0" borderId="20">
      <alignment horizontal="right" vertical="center" wrapText="1"/>
    </xf>
    <xf numFmtId="49" fontId="39" fillId="0" borderId="20" applyNumberFormat="0">
      <alignment horizontal="center" vertical="center" wrapText="1"/>
    </xf>
    <xf numFmtId="49" fontId="35" fillId="0" borderId="21">
      <alignment horizontal="center" vertical="top" shrinkToFit="1"/>
    </xf>
    <xf numFmtId="49" fontId="35" fillId="0" borderId="21">
      <alignment horizontal="center" vertical="top" wrapText="1"/>
    </xf>
    <xf numFmtId="0" fontId="42" fillId="0" borderId="20">
      <alignment horizontal="center" vertical="center" wrapText="1"/>
    </xf>
    <xf numFmtId="0" fontId="42" fillId="0" borderId="20">
      <alignment horizontal="center" vertical="center" wrapText="1"/>
    </xf>
    <xf numFmtId="49" fontId="39" fillId="0" borderId="20" applyNumberFormat="0">
      <alignment horizontal="center" vertical="center" wrapText="1"/>
    </xf>
    <xf numFmtId="0" fontId="42" fillId="0" borderId="20">
      <alignment horizontal="center" vertical="center" wrapText="1"/>
    </xf>
    <xf numFmtId="0" fontId="42" fillId="0" borderId="20">
      <alignment horizontal="left" vertical="center" wrapText="1"/>
    </xf>
    <xf numFmtId="0" fontId="42" fillId="0" borderId="20">
      <alignment horizontal="center" vertical="center" wrapText="1"/>
    </xf>
    <xf numFmtId="49" fontId="35" fillId="0" borderId="21">
      <alignment horizontal="center" vertical="top" shrinkToFit="1"/>
    </xf>
    <xf numFmtId="49" fontId="35" fillId="0" borderId="21">
      <alignment horizontal="center" vertical="top" wrapText="1"/>
    </xf>
    <xf numFmtId="1" fontId="61" fillId="0" borderId="21">
      <alignment horizontal="center" vertical="top" shrinkToFit="1"/>
    </xf>
    <xf numFmtId="0" fontId="62" fillId="0" borderId="21">
      <alignment vertical="top" wrapText="1"/>
    </xf>
    <xf numFmtId="4" fontId="62" fillId="73" borderId="21">
      <alignment horizontal="right" vertical="top" shrinkToFit="1"/>
    </xf>
    <xf numFmtId="49" fontId="35" fillId="0" borderId="21">
      <alignment horizontal="center" vertical="top" shrinkToFit="1"/>
    </xf>
    <xf numFmtId="0" fontId="73" fillId="93" borderId="31" applyNumberFormat="0" applyFont="0" applyAlignment="0" applyProtection="0"/>
    <xf numFmtId="49" fontId="35" fillId="0" borderId="21">
      <alignment horizontal="center" vertical="top" wrapText="1"/>
    </xf>
    <xf numFmtId="0" fontId="62" fillId="0" borderId="21">
      <alignment vertical="top" wrapText="1"/>
    </xf>
    <xf numFmtId="4" fontId="62" fillId="73" borderId="21">
      <alignment horizontal="right" vertical="top" shrinkToFit="1"/>
    </xf>
    <xf numFmtId="0" fontId="70" fillId="0" borderId="29" applyNumberFormat="0" applyFill="0" applyAlignment="0" applyProtection="0"/>
    <xf numFmtId="1" fontId="61" fillId="0" borderId="21">
      <alignment horizontal="center" vertical="top" shrinkToFit="1"/>
    </xf>
    <xf numFmtId="49" fontId="35" fillId="0" borderId="21">
      <alignment horizontal="center" vertical="top" wrapText="1"/>
    </xf>
    <xf numFmtId="49" fontId="35" fillId="0" borderId="21">
      <alignment horizontal="center" vertical="top" shrinkToFit="1"/>
    </xf>
    <xf numFmtId="0" fontId="66" fillId="90" borderId="25" applyNumberFormat="0" applyAlignment="0" applyProtection="0"/>
    <xf numFmtId="0" fontId="65" fillId="90" borderId="26" applyNumberFormat="0" applyAlignment="0" applyProtection="0"/>
    <xf numFmtId="0" fontId="64" fillId="74" borderId="25" applyNumberFormat="0" applyAlignment="0" applyProtection="0"/>
    <xf numFmtId="49" fontId="35" fillId="0" borderId="21">
      <alignment horizontal="center" vertical="top" wrapText="1"/>
    </xf>
    <xf numFmtId="49" fontId="35" fillId="0" borderId="21">
      <alignment horizontal="center" vertical="top" shrinkToFit="1"/>
    </xf>
    <xf numFmtId="49" fontId="35" fillId="0" borderId="21">
      <alignment horizontal="center" vertical="top" shrinkToFit="1"/>
    </xf>
    <xf numFmtId="49" fontId="35" fillId="0" borderId="21">
      <alignment horizontal="center" vertical="top" wrapText="1"/>
    </xf>
    <xf numFmtId="1" fontId="61" fillId="0" borderId="21">
      <alignment horizontal="center" vertical="top" shrinkToFit="1"/>
    </xf>
    <xf numFmtId="0" fontId="62" fillId="0" borderId="21">
      <alignment vertical="top" wrapText="1"/>
    </xf>
    <xf numFmtId="4" fontId="62" fillId="73" borderId="21">
      <alignment horizontal="right" vertical="top" shrinkToFit="1"/>
    </xf>
    <xf numFmtId="1" fontId="61" fillId="0" borderId="21">
      <alignment horizontal="center" vertical="top" shrinkToFit="1"/>
    </xf>
    <xf numFmtId="0" fontId="62" fillId="0" borderId="21">
      <alignment vertical="top" wrapText="1"/>
    </xf>
    <xf numFmtId="4" fontId="62" fillId="73" borderId="21">
      <alignment horizontal="right" vertical="top" shrinkToFit="1"/>
    </xf>
    <xf numFmtId="4" fontId="42" fillId="0" borderId="20">
      <alignment horizontal="right" vertical="center" wrapText="1"/>
    </xf>
    <xf numFmtId="0" fontId="42" fillId="0" borderId="20">
      <alignment horizontal="center" vertical="center" wrapText="1"/>
    </xf>
    <xf numFmtId="0" fontId="42" fillId="0" borderId="20">
      <alignment horizontal="left" vertical="center" wrapText="1"/>
    </xf>
    <xf numFmtId="0" fontId="42" fillId="0" borderId="20">
      <alignment horizontal="center" vertical="center" wrapText="1"/>
    </xf>
    <xf numFmtId="49" fontId="39" fillId="0" borderId="20" applyNumberFormat="0">
      <alignment horizontal="center" vertical="center" wrapText="1"/>
    </xf>
    <xf numFmtId="49" fontId="35" fillId="0" borderId="21">
      <alignment horizontal="center" vertical="top" wrapText="1"/>
    </xf>
    <xf numFmtId="49" fontId="35" fillId="0" borderId="21">
      <alignment horizontal="center" vertical="top" shrinkToFit="1"/>
    </xf>
    <xf numFmtId="0" fontId="40" fillId="0" borderId="0"/>
    <xf numFmtId="0" fontId="40" fillId="0" borderId="0"/>
    <xf numFmtId="0" fontId="81" fillId="0" borderId="0"/>
    <xf numFmtId="0" fontId="81" fillId="0" borderId="0"/>
    <xf numFmtId="0" fontId="81" fillId="0" borderId="0"/>
    <xf numFmtId="166" fontId="40" fillId="0" borderId="0" applyFont="0" applyFill="0" applyBorder="0" applyAlignment="0" applyProtection="0"/>
    <xf numFmtId="165" fontId="40" fillId="0" borderId="0" applyFont="0" applyFill="0" applyBorder="0" applyAlignment="0" applyProtection="0"/>
    <xf numFmtId="166" fontId="40" fillId="0" borderId="0" applyFont="0" applyFill="0" applyBorder="0" applyAlignment="0" applyProtection="0"/>
    <xf numFmtId="0" fontId="15" fillId="0" borderId="0">
      <alignment vertical="top" wrapText="1"/>
    </xf>
    <xf numFmtId="166" fontId="15" fillId="0" borderId="0" applyFont="0" applyFill="0" applyBorder="0" applyProtection="0"/>
    <xf numFmtId="166" fontId="15" fillId="0" borderId="0" applyFont="0" applyFill="0" applyBorder="0" applyProtection="0"/>
    <xf numFmtId="166" fontId="35" fillId="0" borderId="0" applyFont="0" applyFill="0" applyBorder="0" applyAlignment="0" applyProtection="0"/>
    <xf numFmtId="0" fontId="84" fillId="0" borderId="4">
      <alignment horizontal="center" vertical="top" wrapText="1"/>
    </xf>
    <xf numFmtId="166" fontId="35" fillId="0" borderId="0" applyFont="0" applyFill="0" applyBorder="0" applyAlignment="0" applyProtection="0"/>
    <xf numFmtId="166" fontId="35" fillId="0" borderId="0" applyFont="0" applyFill="0" applyBorder="0" applyAlignment="0" applyProtection="0"/>
    <xf numFmtId="0" fontId="83" fillId="0" borderId="4">
      <alignment horizontal="center" vertical="top" wrapText="1"/>
    </xf>
    <xf numFmtId="0" fontId="83" fillId="0" borderId="4">
      <alignment horizontal="center" vertical="center" textRotation="90" wrapText="1"/>
    </xf>
    <xf numFmtId="0" fontId="5" fillId="0" borderId="0"/>
    <xf numFmtId="0" fontId="2" fillId="0" borderId="1" applyNumberFormat="0" applyFill="0" applyAlignment="0" applyProtection="0"/>
    <xf numFmtId="0" fontId="16" fillId="38" borderId="0" applyNumberFormat="0" applyBorder="0" applyAlignment="0" applyProtection="0"/>
    <xf numFmtId="0" fontId="16" fillId="38"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39" borderId="0" applyNumberFormat="0" applyBorder="0" applyAlignment="0" applyProtection="0"/>
    <xf numFmtId="0" fontId="16" fillId="67" borderId="0" applyNumberFormat="0" applyBorder="0" applyAlignment="0" applyProtection="0"/>
    <xf numFmtId="0" fontId="16" fillId="17" borderId="0" applyNumberFormat="0" applyBorder="0" applyAlignment="0" applyProtection="0"/>
    <xf numFmtId="0" fontId="16" fillId="40" borderId="0" applyNumberFormat="0" applyBorder="0" applyAlignment="0" applyProtection="0"/>
    <xf numFmtId="0" fontId="16" fillId="68" borderId="0" applyNumberFormat="0" applyBorder="0" applyAlignment="0" applyProtection="0"/>
    <xf numFmtId="0" fontId="16" fillId="21" borderId="0" applyNumberFormat="0" applyBorder="0" applyAlignment="0" applyProtection="0"/>
    <xf numFmtId="0" fontId="16" fillId="41" borderId="0" applyNumberFormat="0" applyBorder="0" applyAlignment="0" applyProtection="0"/>
    <xf numFmtId="0" fontId="16" fillId="41" borderId="0" applyNumberFormat="0" applyBorder="0" applyAlignment="0" applyProtection="0"/>
    <xf numFmtId="0" fontId="16" fillId="25" borderId="0" applyNumberFormat="0" applyBorder="0" applyAlignment="0" applyProtection="0"/>
    <xf numFmtId="0" fontId="16" fillId="25" borderId="0" applyNumberFormat="0" applyBorder="0" applyAlignment="0" applyProtection="0"/>
    <xf numFmtId="0" fontId="16" fillId="42" borderId="0" applyNumberFormat="0" applyBorder="0" applyAlignment="0" applyProtection="0"/>
    <xf numFmtId="0" fontId="16" fillId="42" borderId="0" applyNumberFormat="0" applyBorder="0" applyAlignment="0" applyProtection="0"/>
    <xf numFmtId="0" fontId="16" fillId="29" borderId="0" applyNumberFormat="0" applyBorder="0" applyAlignment="0" applyProtection="0"/>
    <xf numFmtId="0" fontId="16" fillId="29" borderId="0" applyNumberFormat="0" applyBorder="0" applyAlignment="0" applyProtection="0"/>
    <xf numFmtId="0" fontId="16" fillId="43" borderId="0" applyNumberFormat="0" applyBorder="0" applyAlignment="0" applyProtection="0"/>
    <xf numFmtId="0" fontId="16" fillId="43" borderId="0" applyNumberFormat="0" applyBorder="0" applyAlignment="0" applyProtection="0"/>
    <xf numFmtId="0" fontId="16" fillId="33" borderId="0" applyNumberFormat="0" applyBorder="0" applyAlignment="0" applyProtection="0"/>
    <xf numFmtId="0" fontId="16" fillId="33" borderId="0" applyNumberFormat="0" applyBorder="0" applyAlignment="0" applyProtection="0"/>
    <xf numFmtId="0" fontId="16" fillId="13" borderId="0" applyNumberFormat="0" applyBorder="0" applyAlignment="0" applyProtection="0"/>
    <xf numFmtId="0" fontId="16" fillId="17" borderId="0" applyNumberFormat="0" applyBorder="0" applyAlignment="0" applyProtection="0"/>
    <xf numFmtId="0" fontId="16" fillId="21" borderId="0" applyNumberFormat="0" applyBorder="0" applyAlignment="0" applyProtection="0"/>
    <xf numFmtId="0" fontId="16" fillId="25" borderId="0" applyNumberFormat="0" applyBorder="0" applyAlignment="0" applyProtection="0"/>
    <xf numFmtId="0" fontId="16" fillId="29" borderId="0" applyNumberFormat="0" applyBorder="0" applyAlignment="0" applyProtection="0"/>
    <xf numFmtId="0" fontId="16" fillId="33" borderId="0" applyNumberFormat="0" applyBorder="0" applyAlignment="0" applyProtection="0"/>
    <xf numFmtId="0" fontId="16" fillId="44" borderId="0" applyNumberFormat="0" applyBorder="0" applyAlignment="0" applyProtection="0"/>
    <xf numFmtId="0" fontId="16" fillId="44"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16" fillId="45" borderId="0" applyNumberFormat="0" applyBorder="0" applyAlignment="0" applyProtection="0"/>
    <xf numFmtId="0" fontId="16" fillId="45" borderId="0" applyNumberFormat="0" applyBorder="0" applyAlignment="0" applyProtection="0"/>
    <xf numFmtId="0" fontId="16" fillId="18" borderId="0" applyNumberFormat="0" applyBorder="0" applyAlignment="0" applyProtection="0"/>
    <xf numFmtId="0" fontId="16" fillId="18" borderId="0" applyNumberFormat="0" applyBorder="0" applyAlignment="0" applyProtection="0"/>
    <xf numFmtId="0" fontId="16" fillId="46" borderId="0" applyNumberFormat="0" applyBorder="0" applyAlignment="0" applyProtection="0"/>
    <xf numFmtId="0" fontId="16" fillId="75" borderId="0" applyNumberFormat="0" applyBorder="0" applyAlignment="0" applyProtection="0"/>
    <xf numFmtId="0" fontId="16" fillId="22" borderId="0" applyNumberFormat="0" applyBorder="0" applyAlignment="0" applyProtection="0"/>
    <xf numFmtId="0" fontId="16" fillId="47" borderId="0" applyNumberFormat="0" applyBorder="0" applyAlignment="0" applyProtection="0"/>
    <xf numFmtId="0" fontId="16" fillId="47" borderId="0" applyNumberFormat="0" applyBorder="0" applyAlignment="0" applyProtection="0"/>
    <xf numFmtId="0" fontId="16" fillId="26" borderId="0" applyNumberFormat="0" applyBorder="0" applyAlignment="0" applyProtection="0"/>
    <xf numFmtId="0" fontId="16" fillId="26" borderId="0" applyNumberFormat="0" applyBorder="0" applyAlignment="0" applyProtection="0"/>
    <xf numFmtId="0" fontId="16" fillId="48" borderId="0" applyNumberFormat="0" applyBorder="0" applyAlignment="0" applyProtection="0"/>
    <xf numFmtId="0" fontId="16" fillId="48" borderId="0" applyNumberFormat="0" applyBorder="0" applyAlignment="0" applyProtection="0"/>
    <xf numFmtId="0" fontId="16" fillId="30" borderId="0" applyNumberFormat="0" applyBorder="0" applyAlignment="0" applyProtection="0"/>
    <xf numFmtId="0" fontId="16" fillId="30" borderId="0" applyNumberFormat="0" applyBorder="0" applyAlignment="0" applyProtection="0"/>
    <xf numFmtId="0" fontId="16" fillId="49" borderId="0" applyNumberFormat="0" applyBorder="0" applyAlignment="0" applyProtection="0"/>
    <xf numFmtId="0" fontId="16" fillId="49" borderId="0" applyNumberFormat="0" applyBorder="0" applyAlignment="0" applyProtection="0"/>
    <xf numFmtId="0" fontId="16" fillId="34" borderId="0" applyNumberFormat="0" applyBorder="0" applyAlignment="0" applyProtection="0"/>
    <xf numFmtId="0" fontId="16" fillId="34" borderId="0" applyNumberFormat="0" applyBorder="0" applyAlignment="0" applyProtection="0"/>
    <xf numFmtId="0" fontId="16" fillId="14" borderId="0" applyNumberFormat="0" applyBorder="0" applyAlignment="0" applyProtection="0"/>
    <xf numFmtId="0" fontId="16" fillId="18" borderId="0" applyNumberFormat="0" applyBorder="0" applyAlignment="0" applyProtection="0"/>
    <xf numFmtId="0" fontId="16" fillId="22" borderId="0" applyNumberFormat="0" applyBorder="0" applyAlignment="0" applyProtection="0"/>
    <xf numFmtId="0" fontId="16" fillId="26" borderId="0" applyNumberFormat="0" applyBorder="0" applyAlignment="0" applyProtection="0"/>
    <xf numFmtId="0" fontId="16" fillId="30" borderId="0" applyNumberFormat="0" applyBorder="0" applyAlignment="0" applyProtection="0"/>
    <xf numFmtId="0" fontId="16" fillId="34" borderId="0" applyNumberFormat="0" applyBorder="0" applyAlignment="0" applyProtection="0"/>
    <xf numFmtId="0" fontId="42" fillId="0" borderId="22">
      <alignment horizontal="center" vertical="center" wrapText="1"/>
    </xf>
    <xf numFmtId="0" fontId="42" fillId="0" borderId="22">
      <alignment horizontal="center" vertical="center" wrapText="1"/>
    </xf>
    <xf numFmtId="0" fontId="42" fillId="0" borderId="22">
      <alignment horizontal="center" vertical="center" wrapText="1"/>
    </xf>
    <xf numFmtId="0" fontId="42" fillId="0" borderId="22">
      <alignment horizontal="center" vertical="center" wrapText="1"/>
    </xf>
    <xf numFmtId="0" fontId="42" fillId="0" borderId="22">
      <alignment horizontal="center" vertical="center" wrapText="1"/>
    </xf>
    <xf numFmtId="0" fontId="42" fillId="0" borderId="22">
      <alignment horizontal="center" vertical="center" wrapText="1"/>
    </xf>
    <xf numFmtId="0" fontId="42" fillId="0" borderId="22">
      <alignment horizontal="center" vertical="center" wrapText="1"/>
    </xf>
    <xf numFmtId="0" fontId="42" fillId="0" borderId="22">
      <alignment horizontal="center" vertical="center" wrapText="1"/>
    </xf>
    <xf numFmtId="0" fontId="42" fillId="0" borderId="22">
      <alignment horizontal="center" vertical="center" wrapText="1"/>
    </xf>
    <xf numFmtId="0" fontId="42" fillId="0" borderId="22">
      <alignment horizontal="center" vertical="center" wrapText="1"/>
    </xf>
    <xf numFmtId="0" fontId="42" fillId="0" borderId="22">
      <alignment horizontal="center" vertical="center" wrapText="1"/>
    </xf>
    <xf numFmtId="0" fontId="42" fillId="0" borderId="22">
      <alignment horizontal="center" vertical="center" wrapText="1"/>
    </xf>
    <xf numFmtId="0" fontId="42" fillId="0" borderId="22">
      <alignment horizontal="center" vertical="center" wrapText="1"/>
    </xf>
    <xf numFmtId="0" fontId="42" fillId="0" borderId="22">
      <alignment horizontal="center" vertical="center" wrapText="1"/>
    </xf>
    <xf numFmtId="0" fontId="42" fillId="0" borderId="22">
      <alignment horizontal="center" vertical="center" wrapText="1"/>
    </xf>
    <xf numFmtId="0" fontId="42" fillId="0" borderId="22">
      <alignment horizontal="center" vertical="center" wrapText="1"/>
    </xf>
    <xf numFmtId="0" fontId="42" fillId="0" borderId="22">
      <alignment horizontal="center" vertical="center" wrapText="1"/>
    </xf>
    <xf numFmtId="0" fontId="42" fillId="0" borderId="22">
      <alignment horizontal="center" vertical="center" wrapText="1"/>
    </xf>
    <xf numFmtId="0" fontId="42" fillId="0" borderId="22">
      <alignment horizontal="center" vertical="center" wrapText="1"/>
    </xf>
    <xf numFmtId="0" fontId="42" fillId="0" borderId="22">
      <alignment horizontal="center" vertical="center" wrapText="1"/>
    </xf>
    <xf numFmtId="0" fontId="42" fillId="0" borderId="22">
      <alignment horizontal="left" vertical="center" wrapText="1"/>
    </xf>
    <xf numFmtId="0" fontId="42" fillId="0" borderId="22">
      <alignment horizontal="left" vertical="center" wrapText="1"/>
    </xf>
    <xf numFmtId="0" fontId="42" fillId="0" borderId="22">
      <alignment horizontal="left" vertical="center" wrapText="1"/>
    </xf>
    <xf numFmtId="0" fontId="42" fillId="0" borderId="22">
      <alignment horizontal="left" vertical="center" wrapText="1"/>
    </xf>
    <xf numFmtId="0" fontId="42" fillId="0" borderId="22">
      <alignment horizontal="left" vertical="center" wrapText="1"/>
    </xf>
    <xf numFmtId="0" fontId="42" fillId="0" borderId="22">
      <alignment horizontal="left" vertical="center" wrapText="1"/>
    </xf>
    <xf numFmtId="0" fontId="42" fillId="0" borderId="22">
      <alignment horizontal="left" vertical="center" wrapText="1"/>
    </xf>
    <xf numFmtId="0" fontId="42" fillId="0" borderId="22">
      <alignment horizontal="left" vertical="center" wrapText="1"/>
    </xf>
    <xf numFmtId="0" fontId="42" fillId="0" borderId="22">
      <alignment horizontal="left" vertical="center" wrapText="1"/>
    </xf>
    <xf numFmtId="0" fontId="42" fillId="0" borderId="22">
      <alignment horizontal="left" vertical="center" wrapText="1"/>
    </xf>
    <xf numFmtId="0" fontId="42" fillId="0" borderId="22">
      <alignment horizontal="left" vertical="center" wrapText="1"/>
    </xf>
    <xf numFmtId="0" fontId="42" fillId="0" borderId="22">
      <alignment horizontal="left" vertical="center" wrapText="1"/>
    </xf>
    <xf numFmtId="0" fontId="42" fillId="0" borderId="22">
      <alignment horizontal="left" vertical="center" wrapText="1"/>
    </xf>
    <xf numFmtId="0" fontId="42" fillId="0" borderId="22">
      <alignment horizontal="left" vertical="center" wrapText="1"/>
    </xf>
    <xf numFmtId="0" fontId="42" fillId="0" borderId="22">
      <alignment horizontal="left" vertical="center" wrapText="1"/>
    </xf>
    <xf numFmtId="0" fontId="42" fillId="0" borderId="22">
      <alignment horizontal="left" vertical="center" wrapText="1"/>
    </xf>
    <xf numFmtId="0" fontId="42" fillId="0" borderId="22">
      <alignment horizontal="left" vertical="center" wrapText="1"/>
    </xf>
    <xf numFmtId="0" fontId="42" fillId="0" borderId="22">
      <alignment horizontal="left" vertical="center" wrapText="1"/>
    </xf>
    <xf numFmtId="0" fontId="42" fillId="0" borderId="22">
      <alignment horizontal="left" vertical="center" wrapText="1"/>
    </xf>
    <xf numFmtId="0" fontId="42" fillId="0" borderId="22">
      <alignment horizontal="left" vertical="center" wrapText="1"/>
    </xf>
    <xf numFmtId="0" fontId="30" fillId="15" borderId="0" applyNumberFormat="0" applyBorder="0" applyAlignment="0" applyProtection="0"/>
    <xf numFmtId="0" fontId="30" fillId="19" borderId="0" applyNumberFormat="0" applyBorder="0" applyAlignment="0" applyProtection="0"/>
    <xf numFmtId="0" fontId="30" fillId="23" borderId="0" applyNumberFormat="0" applyBorder="0" applyAlignment="0" applyProtection="0"/>
    <xf numFmtId="0" fontId="30" fillId="27" borderId="0" applyNumberFormat="0" applyBorder="0" applyAlignment="0" applyProtection="0"/>
    <xf numFmtId="0" fontId="30" fillId="31" borderId="0" applyNumberFormat="0" applyBorder="0" applyAlignment="0" applyProtection="0"/>
    <xf numFmtId="0" fontId="30" fillId="35" borderId="0" applyNumberFormat="0" applyBorder="0" applyAlignment="0" applyProtection="0"/>
    <xf numFmtId="0" fontId="42" fillId="0" borderId="22">
      <alignment horizontal="center" vertical="center" wrapText="1"/>
    </xf>
    <xf numFmtId="0" fontId="42" fillId="0" borderId="22">
      <alignment horizontal="center" vertical="center" wrapText="1"/>
    </xf>
    <xf numFmtId="0" fontId="42" fillId="0" borderId="22">
      <alignment horizontal="center" vertical="center" wrapText="1"/>
    </xf>
    <xf numFmtId="0" fontId="42" fillId="0" borderId="22">
      <alignment horizontal="center" vertical="center" wrapText="1"/>
    </xf>
    <xf numFmtId="0" fontId="42" fillId="0" borderId="22">
      <alignment horizontal="center" vertical="center" wrapText="1"/>
    </xf>
    <xf numFmtId="0" fontId="42" fillId="0" borderId="22">
      <alignment horizontal="center" vertical="center" wrapText="1"/>
    </xf>
    <xf numFmtId="0" fontId="42" fillId="0" borderId="22">
      <alignment horizontal="center" vertical="center" wrapText="1"/>
    </xf>
    <xf numFmtId="0" fontId="42" fillId="0" borderId="22">
      <alignment horizontal="center" vertical="center" wrapText="1"/>
    </xf>
    <xf numFmtId="0" fontId="42" fillId="0" borderId="22">
      <alignment horizontal="center" vertical="center" wrapText="1"/>
    </xf>
    <xf numFmtId="0" fontId="42" fillId="0" borderId="22">
      <alignment horizontal="center" vertical="center" wrapText="1"/>
    </xf>
    <xf numFmtId="0" fontId="42" fillId="0" borderId="22">
      <alignment horizontal="center" vertical="center" wrapText="1"/>
    </xf>
    <xf numFmtId="0" fontId="42" fillId="0" borderId="22">
      <alignment horizontal="center" vertical="center" wrapText="1"/>
    </xf>
    <xf numFmtId="0" fontId="42" fillId="0" borderId="22">
      <alignment horizontal="center" vertical="center" wrapText="1"/>
    </xf>
    <xf numFmtId="0" fontId="42" fillId="0" borderId="22">
      <alignment horizontal="center" vertical="center" wrapText="1"/>
    </xf>
    <xf numFmtId="0" fontId="42" fillId="0" borderId="22">
      <alignment horizontal="center" vertical="center" wrapText="1"/>
    </xf>
    <xf numFmtId="0" fontId="42" fillId="0" borderId="22">
      <alignment horizontal="center" vertical="center" wrapText="1"/>
    </xf>
    <xf numFmtId="0" fontId="42" fillId="0" borderId="22">
      <alignment horizontal="center" vertical="center" wrapText="1"/>
    </xf>
    <xf numFmtId="0" fontId="42" fillId="0" borderId="22">
      <alignment horizontal="center" vertical="center" wrapText="1"/>
    </xf>
    <xf numFmtId="0" fontId="42" fillId="0" borderId="22">
      <alignment horizontal="center" vertical="center" wrapText="1"/>
    </xf>
    <xf numFmtId="0" fontId="42" fillId="0" borderId="22">
      <alignment horizontal="center" vertical="center" wrapText="1"/>
    </xf>
    <xf numFmtId="4" fontId="42" fillId="0" borderId="22">
      <alignment horizontal="right" vertical="center" wrapText="1"/>
    </xf>
    <xf numFmtId="4" fontId="42" fillId="0" borderId="22">
      <alignment horizontal="right" vertical="center" wrapText="1"/>
    </xf>
    <xf numFmtId="4" fontId="42" fillId="0" borderId="22">
      <alignment horizontal="right" vertical="center" wrapText="1"/>
    </xf>
    <xf numFmtId="4" fontId="42" fillId="0" borderId="22">
      <alignment horizontal="right" vertical="center" wrapText="1"/>
    </xf>
    <xf numFmtId="4" fontId="42" fillId="0" borderId="22">
      <alignment horizontal="right" vertical="center" wrapText="1"/>
    </xf>
    <xf numFmtId="4" fontId="42" fillId="0" borderId="22">
      <alignment horizontal="right" vertical="center" wrapText="1"/>
    </xf>
    <xf numFmtId="4" fontId="42" fillId="0" borderId="22">
      <alignment horizontal="right" vertical="center" wrapText="1"/>
    </xf>
    <xf numFmtId="4" fontId="42" fillId="0" borderId="22">
      <alignment horizontal="right" vertical="center" wrapText="1"/>
    </xf>
    <xf numFmtId="4" fontId="42" fillId="0" borderId="22">
      <alignment horizontal="right" vertical="center" wrapText="1"/>
    </xf>
    <xf numFmtId="4" fontId="42" fillId="0" borderId="22">
      <alignment horizontal="right" vertical="center" wrapText="1"/>
    </xf>
    <xf numFmtId="4" fontId="42" fillId="0" borderId="22">
      <alignment horizontal="right" vertical="center" wrapText="1"/>
    </xf>
    <xf numFmtId="4" fontId="42" fillId="0" borderId="22">
      <alignment horizontal="right" vertical="center" wrapText="1"/>
    </xf>
    <xf numFmtId="4" fontId="42" fillId="0" borderId="22">
      <alignment horizontal="right" vertical="center" wrapText="1"/>
    </xf>
    <xf numFmtId="4" fontId="42" fillId="0" borderId="22">
      <alignment horizontal="right" vertical="center" wrapText="1"/>
    </xf>
    <xf numFmtId="4" fontId="42" fillId="0" borderId="22">
      <alignment horizontal="right" vertical="center" wrapText="1"/>
    </xf>
    <xf numFmtId="4" fontId="42" fillId="0" borderId="22">
      <alignment horizontal="right" vertical="center" wrapText="1"/>
    </xf>
    <xf numFmtId="4" fontId="42" fillId="0" borderId="22">
      <alignment horizontal="right" vertical="center" wrapText="1"/>
    </xf>
    <xf numFmtId="4" fontId="42" fillId="0" borderId="22">
      <alignment horizontal="right" vertical="center" wrapText="1"/>
    </xf>
    <xf numFmtId="4" fontId="42" fillId="0" borderId="22">
      <alignment horizontal="right" vertical="center" wrapText="1"/>
    </xf>
    <xf numFmtId="4" fontId="42" fillId="0" borderId="22">
      <alignment horizontal="right" vertical="center" wrapText="1"/>
    </xf>
    <xf numFmtId="0" fontId="30" fillId="12" borderId="0" applyNumberFormat="0" applyBorder="0" applyAlignment="0" applyProtection="0"/>
    <xf numFmtId="0" fontId="30" fillId="16" borderId="0" applyNumberFormat="0" applyBorder="0" applyAlignment="0" applyProtection="0"/>
    <xf numFmtId="0" fontId="30" fillId="20" borderId="0" applyNumberFormat="0" applyBorder="0" applyAlignment="0" applyProtection="0"/>
    <xf numFmtId="0" fontId="30" fillId="24" borderId="0" applyNumberFormat="0" applyBorder="0" applyAlignment="0" applyProtection="0"/>
    <xf numFmtId="0" fontId="30" fillId="28" borderId="0" applyNumberFormat="0" applyBorder="0" applyAlignment="0" applyProtection="0"/>
    <xf numFmtId="0" fontId="30" fillId="32" borderId="0" applyNumberFormat="0" applyBorder="0" applyAlignment="0" applyProtection="0"/>
    <xf numFmtId="0" fontId="20" fillId="6" borderId="0" applyNumberFormat="0" applyBorder="0" applyAlignment="0" applyProtection="0"/>
    <xf numFmtId="0" fontId="24" fillId="9" borderId="9" applyNumberFormat="0" applyAlignment="0" applyProtection="0"/>
    <xf numFmtId="0" fontId="26" fillId="10" borderId="12" applyNumberFormat="0" applyAlignment="0" applyProtection="0"/>
    <xf numFmtId="168" fontId="33" fillId="0" borderId="0"/>
    <xf numFmtId="0" fontId="19" fillId="5" borderId="0" applyNumberFormat="0" applyBorder="0" applyAlignment="0" applyProtection="0"/>
    <xf numFmtId="0" fontId="22" fillId="8" borderId="9" applyNumberFormat="0" applyAlignment="0" applyProtection="0"/>
    <xf numFmtId="0" fontId="21" fillId="7" borderId="0" applyNumberFormat="0" applyBorder="0" applyAlignment="0" applyProtection="0"/>
    <xf numFmtId="0" fontId="23" fillId="9" borderId="10" applyNumberFormat="0" applyAlignment="0" applyProtection="0"/>
    <xf numFmtId="0" fontId="1" fillId="0" borderId="0" applyNumberFormat="0" applyFill="0" applyBorder="0" applyAlignment="0" applyProtection="0"/>
    <xf numFmtId="1" fontId="61" fillId="0" borderId="21">
      <alignment horizontal="center" vertical="top" shrinkToFit="1"/>
    </xf>
    <xf numFmtId="1" fontId="61" fillId="0" borderId="21">
      <alignment horizontal="center" vertical="top" shrinkToFit="1"/>
    </xf>
    <xf numFmtId="1" fontId="61" fillId="0" borderId="21">
      <alignment horizontal="center" vertical="top" shrinkToFit="1"/>
    </xf>
    <xf numFmtId="1" fontId="61" fillId="0" borderId="21">
      <alignment horizontal="center" vertical="top" shrinkToFit="1"/>
    </xf>
    <xf numFmtId="1" fontId="61" fillId="0" borderId="21">
      <alignment horizontal="center" vertical="top" shrinkToFit="1"/>
    </xf>
    <xf numFmtId="1" fontId="61" fillId="0" borderId="21">
      <alignment horizontal="center" vertical="top" shrinkToFit="1"/>
    </xf>
    <xf numFmtId="1" fontId="61" fillId="0" borderId="21">
      <alignment horizontal="center" vertical="top" shrinkToFit="1"/>
    </xf>
    <xf numFmtId="49" fontId="35" fillId="0" borderId="21">
      <alignment horizontal="center" vertical="top" shrinkToFit="1"/>
    </xf>
    <xf numFmtId="1" fontId="61" fillId="0" borderId="21">
      <alignment horizontal="center" vertical="top" shrinkToFit="1"/>
    </xf>
    <xf numFmtId="49" fontId="35" fillId="0" borderId="21">
      <alignment horizontal="center" vertical="top" shrinkToFit="1"/>
    </xf>
    <xf numFmtId="49" fontId="35" fillId="0" borderId="21">
      <alignment horizontal="center" vertical="top" shrinkToFit="1"/>
    </xf>
    <xf numFmtId="49" fontId="35" fillId="0" borderId="21">
      <alignment horizontal="center" vertical="top" shrinkToFit="1"/>
    </xf>
    <xf numFmtId="49" fontId="35" fillId="0" borderId="21">
      <alignment horizontal="center" vertical="top" shrinkToFit="1"/>
    </xf>
    <xf numFmtId="49" fontId="35" fillId="0" borderId="21">
      <alignment horizontal="center" vertical="top" shrinkToFit="1"/>
    </xf>
    <xf numFmtId="49" fontId="35" fillId="0" borderId="21">
      <alignment horizontal="center" vertical="top" shrinkToFit="1"/>
    </xf>
    <xf numFmtId="49" fontId="35" fillId="0" borderId="21">
      <alignment horizontal="center" vertical="top" shrinkToFit="1"/>
    </xf>
    <xf numFmtId="49" fontId="35" fillId="0" borderId="21">
      <alignment horizontal="center" vertical="top" shrinkToFit="1"/>
    </xf>
    <xf numFmtId="49" fontId="35" fillId="0" borderId="21">
      <alignment horizontal="center" vertical="top" shrinkToFit="1"/>
    </xf>
    <xf numFmtId="49" fontId="35" fillId="0" borderId="21">
      <alignment horizontal="center" vertical="top" wrapText="1"/>
    </xf>
    <xf numFmtId="49" fontId="35" fillId="0" borderId="21">
      <alignment horizontal="center" vertical="top" wrapText="1"/>
    </xf>
    <xf numFmtId="49" fontId="35" fillId="0" borderId="21">
      <alignment horizontal="center" vertical="top" wrapText="1"/>
    </xf>
    <xf numFmtId="49" fontId="35" fillId="0" borderId="21">
      <alignment horizontal="center" vertical="top" wrapText="1"/>
    </xf>
    <xf numFmtId="49" fontId="35" fillId="0" borderId="21">
      <alignment horizontal="center" vertical="top" wrapText="1"/>
    </xf>
    <xf numFmtId="49" fontId="35" fillId="0" borderId="21">
      <alignment horizontal="center" vertical="top" wrapText="1"/>
    </xf>
    <xf numFmtId="49" fontId="35" fillId="0" borderId="21">
      <alignment horizontal="center" vertical="top" wrapText="1"/>
    </xf>
    <xf numFmtId="49" fontId="35" fillId="0" borderId="21">
      <alignment horizontal="center" vertical="top" wrapText="1"/>
    </xf>
    <xf numFmtId="49" fontId="35" fillId="0" borderId="21">
      <alignment horizontal="center" vertical="top" wrapText="1"/>
    </xf>
    <xf numFmtId="49" fontId="35" fillId="0" borderId="21">
      <alignment horizontal="center" vertical="top" wrapText="1"/>
    </xf>
    <xf numFmtId="0" fontId="87" fillId="0" borderId="4">
      <alignment horizontal="left" vertical="top" wrapText="1"/>
    </xf>
    <xf numFmtId="1" fontId="88" fillId="0" borderId="4">
      <alignment horizontal="center" vertical="top" shrinkToFit="1"/>
    </xf>
    <xf numFmtId="4" fontId="89" fillId="95" borderId="4">
      <alignment horizontal="right" vertical="top" shrinkToFit="1"/>
    </xf>
    <xf numFmtId="4" fontId="89" fillId="95" borderId="4">
      <alignment horizontal="right" vertical="top" shrinkToFit="1"/>
    </xf>
    <xf numFmtId="0" fontId="62" fillId="0" borderId="21">
      <alignment vertical="top" wrapText="1"/>
    </xf>
    <xf numFmtId="0" fontId="62" fillId="0" borderId="21">
      <alignment vertical="top" wrapText="1"/>
    </xf>
    <xf numFmtId="0" fontId="62" fillId="0" borderId="21">
      <alignment vertical="top" wrapText="1"/>
    </xf>
    <xf numFmtId="0" fontId="62" fillId="0" borderId="21">
      <alignment vertical="top" wrapText="1"/>
    </xf>
    <xf numFmtId="0" fontId="62" fillId="0" borderId="21">
      <alignment vertical="top" wrapText="1"/>
    </xf>
    <xf numFmtId="4" fontId="62" fillId="73" borderId="21">
      <alignment horizontal="right" vertical="top" shrinkToFit="1"/>
    </xf>
    <xf numFmtId="4" fontId="62" fillId="73" borderId="21">
      <alignment horizontal="right" vertical="top" shrinkToFit="1"/>
    </xf>
    <xf numFmtId="4" fontId="62" fillId="73" borderId="21">
      <alignment horizontal="right" vertical="top" shrinkToFit="1"/>
    </xf>
    <xf numFmtId="4" fontId="62" fillId="73" borderId="21">
      <alignment horizontal="right" vertical="top" shrinkToFit="1"/>
    </xf>
    <xf numFmtId="4" fontId="62" fillId="73" borderId="21">
      <alignment horizontal="right" vertical="top" shrinkToFit="1"/>
    </xf>
    <xf numFmtId="175" fontId="90" fillId="11" borderId="4">
      <alignment horizontal="right" vertical="top" shrinkToFit="1"/>
    </xf>
    <xf numFmtId="0" fontId="64" fillId="74" borderId="25" applyNumberFormat="0" applyAlignment="0" applyProtection="0"/>
    <xf numFmtId="0" fontId="64" fillId="74" borderId="25" applyNumberFormat="0" applyAlignment="0" applyProtection="0"/>
    <xf numFmtId="0" fontId="65" fillId="90" borderId="26" applyNumberFormat="0" applyAlignment="0" applyProtection="0"/>
    <xf numFmtId="0" fontId="65" fillId="90" borderId="26" applyNumberFormat="0" applyAlignment="0" applyProtection="0"/>
    <xf numFmtId="0" fontId="66" fillId="90" borderId="25" applyNumberFormat="0" applyAlignment="0" applyProtection="0"/>
    <xf numFmtId="0" fontId="66" fillId="90" borderId="25" applyNumberFormat="0" applyAlignment="0" applyProtection="0"/>
    <xf numFmtId="164" fontId="34" fillId="0" borderId="0" applyFont="0" applyFill="0" applyBorder="0" applyAlignment="0" applyProtection="0"/>
    <xf numFmtId="164" fontId="34" fillId="0" borderId="0" applyFont="0" applyFill="0" applyBorder="0" applyAlignment="0" applyProtection="0"/>
    <xf numFmtId="167" fontId="34" fillId="0" borderId="0" applyFont="0" applyFill="0" applyBorder="0" applyAlignment="0" applyProtection="0"/>
    <xf numFmtId="0" fontId="2" fillId="0" borderId="1" applyNumberFormat="0" applyFill="0" applyAlignment="0" applyProtection="0"/>
    <xf numFmtId="49" fontId="39" fillId="0" borderId="20" applyNumberFormat="0">
      <alignment horizontal="center" vertical="center" wrapText="1"/>
    </xf>
    <xf numFmtId="49" fontId="39" fillId="0" borderId="20" applyNumberFormat="0">
      <alignment horizontal="center" vertical="center" wrapText="1"/>
    </xf>
    <xf numFmtId="49" fontId="39" fillId="0" borderId="20" applyNumberFormat="0">
      <alignment horizontal="center" vertical="center" wrapText="1"/>
    </xf>
    <xf numFmtId="49" fontId="39" fillId="0" borderId="20" applyNumberFormat="0">
      <alignment horizontal="center" vertical="center" wrapText="1"/>
    </xf>
    <xf numFmtId="49" fontId="39" fillId="0" borderId="20" applyNumberFormat="0">
      <alignment horizontal="center" vertical="center" wrapText="1"/>
    </xf>
    <xf numFmtId="49" fontId="39" fillId="0" borderId="20" applyNumberFormat="0">
      <alignment horizontal="center" vertical="center" wrapText="1"/>
    </xf>
    <xf numFmtId="49" fontId="39" fillId="0" borderId="20" applyNumberFormat="0">
      <alignment horizontal="center" vertical="center" wrapText="1"/>
    </xf>
    <xf numFmtId="49" fontId="39" fillId="0" borderId="20" applyNumberFormat="0">
      <alignment horizontal="center" vertical="center" wrapText="1"/>
    </xf>
    <xf numFmtId="49" fontId="39" fillId="0" borderId="20" applyNumberFormat="0">
      <alignment horizontal="center" vertical="center" wrapText="1"/>
    </xf>
    <xf numFmtId="49" fontId="39" fillId="0" borderId="20" applyNumberFormat="0">
      <alignment horizontal="center" vertical="center" wrapText="1"/>
    </xf>
    <xf numFmtId="49" fontId="39" fillId="0" borderId="20" applyNumberFormat="0">
      <alignment horizontal="center" vertical="center" wrapText="1"/>
    </xf>
    <xf numFmtId="49" fontId="39" fillId="0" borderId="20" applyNumberFormat="0">
      <alignment horizontal="center" vertical="center" wrapText="1"/>
    </xf>
    <xf numFmtId="49" fontId="39" fillId="0" borderId="20" applyNumberFormat="0">
      <alignment horizontal="center" vertical="center" wrapText="1"/>
    </xf>
    <xf numFmtId="49" fontId="39" fillId="0" borderId="20" applyNumberFormat="0">
      <alignment horizontal="center" vertical="center" wrapText="1"/>
    </xf>
    <xf numFmtId="49" fontId="39" fillId="0" borderId="20" applyNumberFormat="0">
      <alignment horizontal="center" vertical="center" wrapText="1"/>
    </xf>
    <xf numFmtId="49" fontId="39" fillId="0" borderId="20" applyNumberFormat="0">
      <alignment horizontal="center" vertical="center" wrapText="1"/>
    </xf>
    <xf numFmtId="49" fontId="39" fillId="0" borderId="20" applyNumberFormat="0">
      <alignment horizontal="center" vertical="center" wrapText="1"/>
    </xf>
    <xf numFmtId="49" fontId="39" fillId="0" borderId="20" applyNumberFormat="0">
      <alignment horizontal="center" vertical="center" wrapText="1"/>
    </xf>
    <xf numFmtId="49" fontId="39" fillId="0" borderId="20" applyNumberFormat="0">
      <alignment horizontal="center" vertical="center" wrapText="1"/>
    </xf>
    <xf numFmtId="49" fontId="39" fillId="0" borderId="20" applyNumberFormat="0">
      <alignment horizontal="center" vertical="center" wrapText="1"/>
    </xf>
    <xf numFmtId="0" fontId="70" fillId="0" borderId="29" applyNumberFormat="0" applyFill="0" applyAlignment="0" applyProtection="0"/>
    <xf numFmtId="0" fontId="70" fillId="0" borderId="29" applyNumberFormat="0" applyFill="0" applyAlignment="0" applyProtection="0"/>
    <xf numFmtId="0" fontId="1" fillId="0" borderId="0" applyNumberFormat="0" applyFill="0" applyBorder="0" applyAlignment="0" applyProtection="0"/>
    <xf numFmtId="0" fontId="13" fillId="0" borderId="0">
      <alignment vertical="top" wrapText="1"/>
    </xf>
    <xf numFmtId="0" fontId="13" fillId="0" borderId="0">
      <alignment vertical="top" wrapText="1"/>
    </xf>
    <xf numFmtId="0" fontId="16" fillId="0" borderId="0"/>
    <xf numFmtId="0" fontId="16" fillId="0" borderId="0"/>
    <xf numFmtId="0" fontId="16" fillId="0" borderId="0"/>
    <xf numFmtId="0" fontId="16" fillId="0" borderId="0"/>
    <xf numFmtId="0" fontId="16" fillId="0" borderId="0"/>
    <xf numFmtId="0" fontId="31" fillId="0" borderId="0"/>
    <xf numFmtId="0" fontId="15" fillId="0" borderId="0"/>
    <xf numFmtId="0" fontId="13" fillId="0" borderId="0">
      <alignment vertical="top" wrapText="1"/>
    </xf>
    <xf numFmtId="0" fontId="15" fillId="0" borderId="0"/>
    <xf numFmtId="0" fontId="15" fillId="0" borderId="0"/>
    <xf numFmtId="0" fontId="40" fillId="0" borderId="0"/>
    <xf numFmtId="0" fontId="91" fillId="0" borderId="0"/>
    <xf numFmtId="0" fontId="16" fillId="0" borderId="0"/>
    <xf numFmtId="0" fontId="16" fillId="0" borderId="0"/>
    <xf numFmtId="0" fontId="16" fillId="0" borderId="0"/>
    <xf numFmtId="0" fontId="16" fillId="0" borderId="0"/>
    <xf numFmtId="0" fontId="16" fillId="0" borderId="0"/>
    <xf numFmtId="0" fontId="16" fillId="0" borderId="0"/>
    <xf numFmtId="0" fontId="15" fillId="0" borderId="0"/>
    <xf numFmtId="0" fontId="31" fillId="0" borderId="0"/>
    <xf numFmtId="0" fontId="16" fillId="0" borderId="0"/>
    <xf numFmtId="0" fontId="16" fillId="0" borderId="0"/>
    <xf numFmtId="0" fontId="40" fillId="0" borderId="0"/>
    <xf numFmtId="0" fontId="15" fillId="0" borderId="0">
      <alignment vertical="top" wrapText="1"/>
    </xf>
    <xf numFmtId="0" fontId="49" fillId="0" borderId="0">
      <alignment vertical="top" wrapText="1"/>
    </xf>
    <xf numFmtId="0" fontId="31"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5" fillId="0" borderId="0">
      <alignment vertical="top" wrapText="1"/>
    </xf>
    <xf numFmtId="0" fontId="16" fillId="0" borderId="0"/>
    <xf numFmtId="0" fontId="16" fillId="0" borderId="0"/>
    <xf numFmtId="0" fontId="15" fillId="0" borderId="0"/>
    <xf numFmtId="0" fontId="38" fillId="0" borderId="0"/>
    <xf numFmtId="0" fontId="16" fillId="0" borderId="0"/>
    <xf numFmtId="0" fontId="16" fillId="0" borderId="0"/>
    <xf numFmtId="0" fontId="16" fillId="0" borderId="0"/>
    <xf numFmtId="0" fontId="15" fillId="0" borderId="0"/>
    <xf numFmtId="0" fontId="16" fillId="0" borderId="0"/>
    <xf numFmtId="0" fontId="15" fillId="0" borderId="0"/>
    <xf numFmtId="0" fontId="16" fillId="0" borderId="0"/>
    <xf numFmtId="0" fontId="16" fillId="0" borderId="0"/>
    <xf numFmtId="0" fontId="16" fillId="0" borderId="0"/>
    <xf numFmtId="0" fontId="41" fillId="0" borderId="0">
      <alignment horizontal="center" vertical="center" wrapText="1"/>
    </xf>
    <xf numFmtId="0" fontId="38" fillId="0" borderId="0"/>
    <xf numFmtId="0" fontId="38" fillId="0" borderId="0"/>
    <xf numFmtId="0" fontId="41" fillId="0" borderId="0">
      <alignment horizontal="center" vertical="center" wrapText="1"/>
    </xf>
    <xf numFmtId="0" fontId="13" fillId="0" borderId="0">
      <alignment vertical="top" wrapText="1"/>
    </xf>
    <xf numFmtId="0" fontId="13" fillId="0" borderId="0">
      <alignment vertical="top" wrapText="1"/>
    </xf>
    <xf numFmtId="0" fontId="16" fillId="11" borderId="13" applyNumberFormat="0" applyFont="0" applyAlignment="0" applyProtection="0"/>
    <xf numFmtId="0" fontId="73" fillId="93" borderId="31" applyNumberFormat="0" applyFont="0" applyAlignment="0" applyProtection="0"/>
    <xf numFmtId="0" fontId="73" fillId="93" borderId="31" applyNumberFormat="0" applyFont="0" applyAlignment="0" applyProtection="0"/>
    <xf numFmtId="0" fontId="16" fillId="11" borderId="13" applyNumberFormat="0" applyFont="0" applyAlignment="0" applyProtection="0"/>
    <xf numFmtId="9" fontId="40" fillId="0" borderId="0" applyFont="0" applyFill="0" applyBorder="0" applyAlignment="0" applyProtection="0"/>
    <xf numFmtId="9" fontId="38" fillId="0" borderId="0" applyFont="0" applyFill="0" applyBorder="0" applyAlignment="0" applyProtection="0"/>
    <xf numFmtId="170" fontId="15" fillId="0" borderId="0" applyFont="0" applyFill="0" applyBorder="0" applyAlignment="0" applyProtection="0"/>
    <xf numFmtId="165" fontId="34" fillId="0" borderId="0" applyFont="0" applyFill="0" applyBorder="0" applyAlignment="0" applyProtection="0"/>
    <xf numFmtId="165" fontId="16" fillId="0" borderId="0" applyFont="0" applyFill="0" applyBorder="0" applyAlignment="0" applyProtection="0"/>
    <xf numFmtId="165" fontId="34" fillId="0" borderId="0" applyFont="0" applyFill="0" applyBorder="0" applyAlignment="0" applyProtection="0"/>
    <xf numFmtId="166" fontId="34" fillId="0" borderId="0" applyFont="0" applyFill="0" applyBorder="0" applyAlignment="0" applyProtection="0"/>
    <xf numFmtId="166" fontId="35" fillId="0" borderId="0" applyFont="0" applyFill="0" applyBorder="0" applyAlignment="0" applyProtection="0"/>
    <xf numFmtId="171" fontId="15" fillId="0" borderId="0" applyFont="0" applyFill="0" applyBorder="0" applyAlignment="0" applyProtection="0"/>
    <xf numFmtId="166" fontId="5" fillId="0" borderId="0" applyFont="0" applyFill="0" applyBorder="0" applyAlignment="0" applyProtection="0"/>
    <xf numFmtId="166" fontId="38" fillId="0" borderId="0" applyFont="0" applyFill="0" applyBorder="0" applyAlignment="0" applyProtection="0"/>
    <xf numFmtId="166" fontId="5" fillId="0" borderId="0" applyFont="0" applyFill="0" applyBorder="0" applyAlignment="0" applyProtection="0"/>
    <xf numFmtId="166" fontId="34"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38" fillId="0" borderId="0" applyFont="0" applyFill="0" applyBorder="0" applyAlignment="0" applyProtection="0"/>
    <xf numFmtId="166" fontId="38" fillId="0" borderId="0" applyFont="0" applyFill="0" applyBorder="0" applyAlignment="0" applyProtection="0"/>
    <xf numFmtId="0" fontId="42" fillId="0" borderId="36">
      <alignment horizontal="left" vertical="center" wrapText="1"/>
    </xf>
    <xf numFmtId="0" fontId="42" fillId="0" borderId="36">
      <alignment horizontal="center" vertical="center" wrapText="1"/>
    </xf>
    <xf numFmtId="4" fontId="62" fillId="73" borderId="37">
      <alignment horizontal="right" vertical="top" shrinkToFit="1"/>
    </xf>
    <xf numFmtId="4" fontId="42" fillId="0" borderId="36">
      <alignment horizontal="right" vertical="center" wrapText="1"/>
    </xf>
    <xf numFmtId="0" fontId="42" fillId="0" borderId="36">
      <alignment horizontal="center" vertical="center" wrapText="1"/>
    </xf>
    <xf numFmtId="0" fontId="62" fillId="0" borderId="35">
      <alignment vertical="top" wrapText="1"/>
    </xf>
    <xf numFmtId="4" fontId="42" fillId="0" borderId="36">
      <alignment horizontal="right" vertical="center" wrapText="1"/>
    </xf>
    <xf numFmtId="1" fontId="61" fillId="0" borderId="35">
      <alignment horizontal="center" vertical="top" shrinkToFit="1"/>
    </xf>
    <xf numFmtId="0" fontId="42" fillId="0" borderId="36">
      <alignment horizontal="left" vertical="center" wrapText="1"/>
    </xf>
    <xf numFmtId="0" fontId="42" fillId="0" borderId="36">
      <alignment horizontal="left" vertical="center" wrapText="1"/>
    </xf>
    <xf numFmtId="0" fontId="62" fillId="0" borderId="37">
      <alignment vertical="top" wrapText="1"/>
    </xf>
    <xf numFmtId="49" fontId="35" fillId="0" borderId="37">
      <alignment horizontal="center" vertical="top" shrinkToFit="1"/>
    </xf>
    <xf numFmtId="0" fontId="42" fillId="0" borderId="36">
      <alignment horizontal="center" vertical="center" wrapText="1"/>
    </xf>
    <xf numFmtId="0" fontId="42" fillId="0" borderId="36">
      <alignment horizontal="center" vertical="center" wrapText="1"/>
    </xf>
    <xf numFmtId="0" fontId="42" fillId="0" borderId="38">
      <alignment horizontal="center" vertical="center" wrapText="1"/>
    </xf>
    <xf numFmtId="49" fontId="39" fillId="0" borderId="36" applyNumberFormat="0">
      <alignment horizontal="center" vertical="center" wrapText="1"/>
    </xf>
    <xf numFmtId="4" fontId="42" fillId="0" borderId="36">
      <alignment horizontal="right" vertical="center" wrapText="1"/>
    </xf>
    <xf numFmtId="4" fontId="42" fillId="0" borderId="36">
      <alignment horizontal="right" vertical="center" wrapText="1"/>
    </xf>
    <xf numFmtId="49" fontId="35" fillId="0" borderId="35">
      <alignment horizontal="center" vertical="top" wrapText="1"/>
    </xf>
    <xf numFmtId="49" fontId="35" fillId="0" borderId="37">
      <alignment horizontal="center" vertical="top" shrinkToFit="1"/>
    </xf>
    <xf numFmtId="1" fontId="61" fillId="0" borderId="37">
      <alignment horizontal="center" vertical="top" shrinkToFit="1"/>
    </xf>
    <xf numFmtId="0" fontId="42" fillId="0" borderId="36">
      <alignment horizontal="center" vertical="center" wrapText="1"/>
    </xf>
    <xf numFmtId="0" fontId="42" fillId="0" borderId="36">
      <alignment horizontal="center" vertical="center" wrapText="1"/>
    </xf>
    <xf numFmtId="0" fontId="42" fillId="0" borderId="36">
      <alignment horizontal="center" vertical="center" wrapText="1"/>
    </xf>
    <xf numFmtId="0" fontId="42" fillId="0" borderId="36">
      <alignment horizontal="center" vertical="center" wrapText="1"/>
    </xf>
    <xf numFmtId="0" fontId="42" fillId="0" borderId="36">
      <alignment horizontal="left" vertical="center" wrapText="1"/>
    </xf>
    <xf numFmtId="4" fontId="62" fillId="73" borderId="35">
      <alignment horizontal="right" vertical="top" shrinkToFit="1"/>
    </xf>
    <xf numFmtId="4" fontId="42" fillId="0" borderId="36">
      <alignment horizontal="right" vertical="center" wrapText="1"/>
    </xf>
    <xf numFmtId="0" fontId="42" fillId="0" borderId="36">
      <alignment horizontal="center" vertical="center" wrapText="1"/>
    </xf>
    <xf numFmtId="49" fontId="35" fillId="0" borderId="35">
      <alignment horizontal="center" vertical="top" shrinkToFit="1"/>
    </xf>
    <xf numFmtId="0" fontId="42" fillId="0" borderId="38">
      <alignment horizontal="center" vertical="center" wrapText="1"/>
    </xf>
    <xf numFmtId="49" fontId="35" fillId="0" borderId="37">
      <alignment horizontal="center" vertical="top" wrapText="1"/>
    </xf>
    <xf numFmtId="0" fontId="42" fillId="0" borderId="36">
      <alignment horizontal="left" vertical="center" wrapText="1"/>
    </xf>
    <xf numFmtId="0" fontId="42" fillId="0" borderId="36">
      <alignment horizontal="center" vertical="center" wrapText="1"/>
    </xf>
    <xf numFmtId="49" fontId="35" fillId="0" borderId="35">
      <alignment horizontal="center" vertical="top" shrinkToFit="1"/>
    </xf>
    <xf numFmtId="49" fontId="35" fillId="0" borderId="35">
      <alignment horizontal="center" vertical="top" wrapText="1"/>
    </xf>
    <xf numFmtId="0" fontId="41" fillId="0" borderId="0">
      <alignment horizontal="center" vertical="center" wrapText="1"/>
    </xf>
    <xf numFmtId="0" fontId="41" fillId="0" borderId="0">
      <alignment horizontal="center" vertical="center" wrapText="1"/>
    </xf>
    <xf numFmtId="0" fontId="40" fillId="0" borderId="0"/>
    <xf numFmtId="0" fontId="40" fillId="0" borderId="0"/>
    <xf numFmtId="49" fontId="35" fillId="0" borderId="37">
      <alignment horizontal="center" vertical="top" wrapText="1"/>
    </xf>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49" fontId="39" fillId="0" borderId="36" applyNumberFormat="0">
      <alignment horizontal="center" vertical="center" wrapText="1"/>
    </xf>
    <xf numFmtId="49" fontId="39" fillId="0" borderId="36" applyNumberFormat="0">
      <alignment horizontal="center" vertical="center" wrapText="1"/>
    </xf>
    <xf numFmtId="49" fontId="39" fillId="0" borderId="36" applyNumberFormat="0">
      <alignment horizontal="center" vertical="center" wrapText="1"/>
    </xf>
    <xf numFmtId="49" fontId="39" fillId="0" borderId="36" applyNumberFormat="0">
      <alignment horizontal="center" vertical="center" wrapText="1"/>
    </xf>
    <xf numFmtId="0" fontId="42" fillId="0" borderId="38">
      <alignment horizontal="center" vertical="center" wrapText="1"/>
    </xf>
    <xf numFmtId="0" fontId="42" fillId="0" borderId="38">
      <alignment horizontal="left" vertical="center" wrapText="1"/>
    </xf>
    <xf numFmtId="49" fontId="35" fillId="0" borderId="39">
      <alignment horizontal="center" vertical="top" shrinkToFit="1"/>
    </xf>
    <xf numFmtId="49" fontId="35" fillId="0" borderId="39">
      <alignment horizontal="center" vertical="top" wrapText="1"/>
    </xf>
    <xf numFmtId="0" fontId="42" fillId="0" borderId="38">
      <alignment horizontal="left" vertical="center" wrapText="1"/>
    </xf>
    <xf numFmtId="0" fontId="42" fillId="0" borderId="38">
      <alignment horizontal="left" vertical="center" wrapText="1"/>
    </xf>
    <xf numFmtId="0" fontId="42" fillId="0" borderId="38">
      <alignment horizontal="center" vertical="center" wrapText="1"/>
    </xf>
    <xf numFmtId="0" fontId="42" fillId="0" borderId="38">
      <alignment horizontal="left" vertical="center" wrapText="1"/>
    </xf>
    <xf numFmtId="0" fontId="42" fillId="0" borderId="38">
      <alignment horizontal="center" vertical="center" wrapText="1"/>
    </xf>
    <xf numFmtId="4" fontId="42" fillId="0" borderId="38">
      <alignment horizontal="right" vertical="center" wrapText="1"/>
    </xf>
    <xf numFmtId="0" fontId="42" fillId="0" borderId="38">
      <alignment horizontal="center" vertical="center" wrapText="1"/>
    </xf>
    <xf numFmtId="0" fontId="42" fillId="0" borderId="38">
      <alignment horizontal="center" vertical="center" wrapText="1"/>
    </xf>
    <xf numFmtId="0" fontId="42" fillId="0" borderId="38">
      <alignment horizontal="center" vertical="center" wrapText="1"/>
    </xf>
    <xf numFmtId="4" fontId="42" fillId="0" borderId="38">
      <alignment horizontal="right" vertical="center" wrapText="1"/>
    </xf>
    <xf numFmtId="4" fontId="42" fillId="0" borderId="38">
      <alignment horizontal="right" vertical="center" wrapText="1"/>
    </xf>
    <xf numFmtId="4" fontId="42" fillId="0" borderId="38">
      <alignment horizontal="right" vertical="center" wrapText="1"/>
    </xf>
    <xf numFmtId="49" fontId="39" fillId="0" borderId="38" applyNumberFormat="0">
      <alignment horizontal="center" vertical="center" wrapText="1"/>
    </xf>
    <xf numFmtId="49" fontId="39" fillId="0" borderId="38" applyNumberFormat="0">
      <alignment horizontal="center" vertical="center" wrapText="1"/>
    </xf>
    <xf numFmtId="49" fontId="39" fillId="0" borderId="38" applyNumberFormat="0">
      <alignment horizontal="center" vertical="center" wrapText="1"/>
    </xf>
    <xf numFmtId="49" fontId="39" fillId="0" borderId="38" applyNumberFormat="0">
      <alignment horizontal="center" vertical="center" wrapText="1"/>
    </xf>
  </cellStyleXfs>
  <cellXfs count="399">
    <xf numFmtId="0" fontId="0" fillId="0" borderId="0" xfId="0"/>
    <xf numFmtId="0" fontId="3" fillId="0" borderId="0" xfId="556" applyFont="1" applyFill="1" applyBorder="1" applyAlignment="1">
      <alignment horizontal="center" vertical="center" wrapText="1"/>
    </xf>
    <xf numFmtId="0" fontId="6" fillId="0" borderId="0" xfId="6" applyFont="1" applyFill="1" applyAlignment="1">
      <alignment vertical="center" wrapText="1"/>
    </xf>
    <xf numFmtId="0" fontId="4" fillId="0" borderId="0" xfId="5" applyFont="1" applyFill="1" applyAlignment="1">
      <alignment horizontal="left" vertical="center" wrapText="1"/>
    </xf>
    <xf numFmtId="0" fontId="4" fillId="0" borderId="0" xfId="4" applyNumberFormat="1" applyFont="1" applyFill="1" applyAlignment="1">
      <alignment horizontal="right" vertical="center" wrapText="1"/>
    </xf>
    <xf numFmtId="0" fontId="3" fillId="0" borderId="4" xfId="3" applyNumberFormat="1" applyFont="1" applyFill="1" applyBorder="1" applyAlignment="1">
      <alignment horizontal="center" vertical="center" wrapText="1"/>
    </xf>
    <xf numFmtId="4" fontId="6" fillId="0" borderId="0" xfId="6" applyNumberFormat="1" applyFont="1" applyFill="1" applyAlignment="1">
      <alignment vertical="center" wrapText="1"/>
    </xf>
    <xf numFmtId="0" fontId="4" fillId="0" borderId="4" xfId="2" applyNumberFormat="1" applyFont="1" applyFill="1" applyBorder="1" applyAlignment="1">
      <alignment vertical="center" wrapText="1"/>
    </xf>
    <xf numFmtId="0" fontId="3" fillId="0" borderId="4" xfId="2" applyNumberFormat="1" applyFont="1" applyFill="1" applyBorder="1" applyAlignment="1">
      <alignment vertical="center" wrapText="1"/>
    </xf>
    <xf numFmtId="4" fontId="3" fillId="0" borderId="4" xfId="1" applyNumberFormat="1" applyFont="1" applyFill="1" applyBorder="1" applyAlignment="1">
      <alignment horizontal="right" vertical="center" wrapText="1"/>
    </xf>
    <xf numFmtId="4" fontId="5" fillId="0" borderId="0" xfId="6" applyNumberFormat="1" applyFont="1" applyFill="1" applyAlignment="1">
      <alignment vertical="center" wrapText="1"/>
    </xf>
    <xf numFmtId="2" fontId="5" fillId="0" borderId="0" xfId="6" applyNumberFormat="1" applyFont="1" applyFill="1" applyAlignment="1">
      <alignment vertical="center" wrapText="1"/>
    </xf>
    <xf numFmtId="0" fontId="6" fillId="0" borderId="0" xfId="6" applyFont="1" applyFill="1" applyBorder="1" applyAlignment="1">
      <alignment vertical="center" wrapText="1"/>
    </xf>
    <xf numFmtId="0" fontId="4" fillId="0" borderId="0" xfId="15" applyNumberFormat="1" applyFont="1" applyFill="1" applyAlignment="1">
      <alignment horizontal="right" vertical="center" wrapText="1"/>
    </xf>
    <xf numFmtId="173" fontId="6" fillId="0" borderId="0" xfId="6" applyNumberFormat="1" applyFont="1" applyFill="1" applyAlignment="1">
      <alignment vertical="center" wrapText="1"/>
    </xf>
    <xf numFmtId="0" fontId="3" fillId="0" borderId="19" xfId="2" applyNumberFormat="1" applyFont="1" applyFill="1" applyBorder="1" applyAlignment="1">
      <alignment vertical="center" wrapText="1"/>
    </xf>
    <xf numFmtId="4" fontId="3" fillId="0" borderId="19" xfId="1" applyNumberFormat="1" applyFont="1" applyFill="1" applyBorder="1" applyAlignment="1">
      <alignment horizontal="right" vertical="center" wrapText="1"/>
    </xf>
    <xf numFmtId="10" fontId="6" fillId="0" borderId="0" xfId="4" applyNumberFormat="1" applyFont="1" applyFill="1" applyAlignment="1">
      <alignment vertical="center" wrapText="1"/>
    </xf>
    <xf numFmtId="0" fontId="6" fillId="0" borderId="0" xfId="6" applyFont="1" applyFill="1" applyAlignment="1">
      <alignment vertical="center" wrapText="1"/>
    </xf>
    <xf numFmtId="0" fontId="4" fillId="0" borderId="0" xfId="4" applyNumberFormat="1" applyFont="1" applyFill="1" applyAlignment="1">
      <alignment horizontal="right" vertical="center" wrapText="1"/>
    </xf>
    <xf numFmtId="0" fontId="3" fillId="0" borderId="4" xfId="3" applyNumberFormat="1" applyFont="1" applyFill="1" applyBorder="1" applyAlignment="1">
      <alignment horizontal="center" vertical="center" wrapText="1"/>
    </xf>
    <xf numFmtId="4" fontId="6" fillId="0" borderId="0" xfId="6" applyNumberFormat="1" applyFont="1" applyFill="1" applyAlignment="1">
      <alignment vertical="center" wrapText="1"/>
    </xf>
    <xf numFmtId="0" fontId="3" fillId="0" borderId="4" xfId="2" applyNumberFormat="1" applyFont="1" applyFill="1" applyBorder="1" applyAlignment="1">
      <alignment vertical="center" wrapText="1"/>
    </xf>
    <xf numFmtId="4" fontId="3" fillId="0" borderId="4" xfId="1" applyNumberFormat="1" applyFont="1" applyFill="1" applyBorder="1" applyAlignment="1">
      <alignment horizontal="right" vertical="center" wrapText="1"/>
    </xf>
    <xf numFmtId="0" fontId="6" fillId="0" borderId="0" xfId="6" applyFont="1" applyFill="1" applyAlignment="1">
      <alignment vertical="center" wrapText="1"/>
    </xf>
    <xf numFmtId="0" fontId="3" fillId="0" borderId="0" xfId="556" applyFont="1" applyFill="1" applyBorder="1" applyAlignment="1">
      <alignment horizontal="center" vertical="center" wrapText="1"/>
    </xf>
    <xf numFmtId="0" fontId="4" fillId="0" borderId="0" xfId="5" applyFont="1" applyFill="1" applyAlignment="1">
      <alignment horizontal="left" vertical="center" wrapText="1"/>
    </xf>
    <xf numFmtId="0" fontId="4" fillId="0" borderId="0" xfId="4" applyNumberFormat="1" applyFont="1" applyFill="1" applyAlignment="1">
      <alignment horizontal="right" vertical="center" wrapText="1"/>
    </xf>
    <xf numFmtId="0" fontId="3" fillId="0" borderId="4" xfId="2" applyNumberFormat="1" applyFont="1" applyFill="1" applyBorder="1" applyAlignment="1">
      <alignment vertical="center" wrapText="1"/>
    </xf>
    <xf numFmtId="0" fontId="14" fillId="0" borderId="17" xfId="31" applyNumberFormat="1" applyFont="1" applyFill="1" applyBorder="1" applyAlignment="1">
      <alignment horizontal="center" vertical="center" wrapText="1"/>
    </xf>
    <xf numFmtId="0" fontId="4" fillId="0" borderId="0" xfId="4" applyNumberFormat="1" applyFont="1" applyFill="1" applyAlignment="1">
      <alignment horizontal="right" vertical="center" wrapText="1"/>
    </xf>
    <xf numFmtId="0" fontId="6" fillId="0" borderId="0" xfId="6" applyFont="1" applyFill="1" applyAlignment="1">
      <alignment vertical="center" wrapText="1"/>
    </xf>
    <xf numFmtId="0" fontId="3" fillId="0" borderId="6" xfId="2" applyNumberFormat="1" applyFont="1" applyFill="1" applyBorder="1" applyAlignment="1">
      <alignment vertical="center" wrapText="1"/>
    </xf>
    <xf numFmtId="0" fontId="3" fillId="0" borderId="4" xfId="3" applyNumberFormat="1" applyFont="1" applyFill="1" applyBorder="1" applyAlignment="1">
      <alignment horizontal="center" vertical="center" wrapText="1"/>
    </xf>
    <xf numFmtId="4" fontId="3" fillId="0" borderId="2" xfId="1" applyNumberFormat="1" applyFont="1" applyFill="1" applyBorder="1" applyAlignment="1">
      <alignment horizontal="right" vertical="center" wrapText="1"/>
    </xf>
    <xf numFmtId="0" fontId="3" fillId="0" borderId="4" xfId="3" applyNumberFormat="1" applyFont="1" applyFill="1" applyBorder="1" applyAlignment="1">
      <alignment horizontal="center" vertical="center" wrapText="1"/>
    </xf>
    <xf numFmtId="0" fontId="3" fillId="0" borderId="4" xfId="2" applyNumberFormat="1" applyFont="1" applyFill="1" applyBorder="1" applyAlignment="1">
      <alignment vertical="center" wrapText="1"/>
    </xf>
    <xf numFmtId="0" fontId="3" fillId="0" borderId="4" xfId="7" applyNumberFormat="1" applyFont="1" applyFill="1" applyBorder="1" applyAlignment="1">
      <alignment horizontal="center" vertical="center" wrapText="1"/>
    </xf>
    <xf numFmtId="0" fontId="4" fillId="0" borderId="4" xfId="18" applyNumberFormat="1" applyFont="1" applyFill="1" applyBorder="1" applyAlignment="1">
      <alignment vertical="center" wrapText="1"/>
    </xf>
    <xf numFmtId="0" fontId="3" fillId="0" borderId="4" xfId="2" applyNumberFormat="1" applyFont="1" applyFill="1" applyBorder="1" applyAlignment="1">
      <alignment vertical="center" wrapText="1"/>
    </xf>
    <xf numFmtId="0" fontId="3" fillId="0" borderId="4" xfId="3" applyNumberFormat="1" applyFont="1" applyFill="1" applyBorder="1" applyAlignment="1">
      <alignment horizontal="center" vertical="center" wrapText="1"/>
    </xf>
    <xf numFmtId="0" fontId="3" fillId="0" borderId="4" xfId="3" applyNumberFormat="1" applyFont="1" applyFill="1" applyBorder="1" applyAlignment="1">
      <alignment horizontal="center" vertical="center" wrapText="1"/>
    </xf>
    <xf numFmtId="0" fontId="3" fillId="0" borderId="0" xfId="556" applyFont="1" applyFill="1" applyBorder="1" applyAlignment="1">
      <alignment horizontal="center" vertical="center" wrapText="1"/>
    </xf>
    <xf numFmtId="0" fontId="6" fillId="0" borderId="0" xfId="6" applyFont="1" applyFill="1" applyAlignment="1">
      <alignment vertical="center" wrapText="1"/>
    </xf>
    <xf numFmtId="0" fontId="4" fillId="0" borderId="0" xfId="5" applyFont="1" applyFill="1" applyAlignment="1">
      <alignment horizontal="left" vertical="center" wrapText="1"/>
    </xf>
    <xf numFmtId="0" fontId="4" fillId="0" borderId="0" xfId="4" applyNumberFormat="1" applyFont="1" applyFill="1" applyAlignment="1">
      <alignment horizontal="right" vertical="center" wrapText="1"/>
    </xf>
    <xf numFmtId="0" fontId="3" fillId="0" borderId="4" xfId="2" applyNumberFormat="1" applyFont="1" applyFill="1" applyBorder="1" applyAlignment="1">
      <alignment vertical="center" wrapText="1"/>
    </xf>
    <xf numFmtId="0" fontId="6" fillId="0" borderId="0" xfId="6" applyFont="1" applyFill="1" applyAlignment="1">
      <alignment vertical="center" wrapText="1"/>
    </xf>
    <xf numFmtId="0" fontId="3" fillId="0" borderId="4" xfId="3" applyNumberFormat="1" applyFont="1" applyFill="1" applyBorder="1" applyAlignment="1">
      <alignment horizontal="center" vertical="center" wrapText="1"/>
    </xf>
    <xf numFmtId="4" fontId="36" fillId="0" borderId="2" xfId="0" applyNumberFormat="1" applyFont="1" applyBorder="1"/>
    <xf numFmtId="0" fontId="3" fillId="0" borderId="4" xfId="3" applyNumberFormat="1" applyFont="1" applyFill="1" applyBorder="1" applyAlignment="1">
      <alignment horizontal="center" vertical="center" wrapText="1"/>
    </xf>
    <xf numFmtId="0" fontId="3" fillId="0" borderId="4" xfId="3" applyNumberFormat="1" applyFont="1" applyFill="1" applyBorder="1" applyAlignment="1">
      <alignment horizontal="center" vertical="center" wrapText="1"/>
    </xf>
    <xf numFmtId="0" fontId="3" fillId="0" borderId="4" xfId="3" applyNumberFormat="1" applyFont="1" applyFill="1" applyBorder="1" applyAlignment="1">
      <alignment horizontal="center" vertical="center" wrapText="1"/>
    </xf>
    <xf numFmtId="0" fontId="3" fillId="0" borderId="4" xfId="3" applyNumberFormat="1" applyFont="1" applyFill="1" applyBorder="1" applyAlignment="1">
      <alignment horizontal="center" vertical="center" wrapText="1"/>
    </xf>
    <xf numFmtId="0" fontId="3" fillId="0" borderId="15" xfId="3" applyNumberFormat="1" applyFont="1" applyFill="1" applyBorder="1" applyAlignment="1">
      <alignment horizontal="center" vertical="center" wrapText="1"/>
    </xf>
    <xf numFmtId="0" fontId="3" fillId="0" borderId="4" xfId="3" applyNumberFormat="1" applyFont="1" applyFill="1" applyBorder="1" applyAlignment="1">
      <alignment horizontal="center" vertical="center" wrapText="1"/>
    </xf>
    <xf numFmtId="4" fontId="5" fillId="0" borderId="0" xfId="6" applyNumberFormat="1" applyFont="1" applyFill="1" applyAlignment="1">
      <alignment vertical="center" wrapText="1"/>
    </xf>
    <xf numFmtId="0" fontId="3" fillId="0" borderId="4" xfId="3" applyNumberFormat="1" applyFont="1" applyFill="1" applyBorder="1" applyAlignment="1">
      <alignment horizontal="center" vertical="center" wrapText="1"/>
    </xf>
    <xf numFmtId="0" fontId="3" fillId="0" borderId="4" xfId="3" applyNumberFormat="1" applyFont="1" applyFill="1" applyBorder="1" applyAlignment="1">
      <alignment horizontal="center" vertical="center" wrapText="1"/>
    </xf>
    <xf numFmtId="0" fontId="3" fillId="0" borderId="4" xfId="3" applyNumberFormat="1" applyFont="1" applyFill="1" applyBorder="1" applyAlignment="1">
      <alignment horizontal="center" vertical="center" wrapText="1"/>
    </xf>
    <xf numFmtId="0" fontId="6" fillId="0" borderId="0" xfId="6" applyFont="1" applyFill="1" applyAlignment="1">
      <alignment vertical="center" wrapText="1"/>
    </xf>
    <xf numFmtId="0" fontId="3" fillId="0" borderId="4" xfId="3" applyNumberFormat="1" applyFont="1" applyFill="1" applyBorder="1" applyAlignment="1">
      <alignment horizontal="center" vertical="center" wrapText="1"/>
    </xf>
    <xf numFmtId="0" fontId="3" fillId="0" borderId="4" xfId="3" applyNumberFormat="1" applyFont="1" applyFill="1" applyBorder="1" applyAlignment="1">
      <alignment horizontal="center" vertical="center" wrapText="1"/>
    </xf>
    <xf numFmtId="0" fontId="3" fillId="0" borderId="4" xfId="3" applyNumberFormat="1" applyFont="1" applyFill="1" applyBorder="1" applyAlignment="1">
      <alignment horizontal="center" vertical="center" wrapText="1"/>
    </xf>
    <xf numFmtId="0" fontId="3" fillId="0" borderId="4" xfId="3" applyNumberFormat="1" applyFont="1" applyFill="1" applyBorder="1" applyAlignment="1">
      <alignment horizontal="center" vertical="center" wrapText="1"/>
    </xf>
    <xf numFmtId="0" fontId="3" fillId="0" borderId="4" xfId="3" applyNumberFormat="1" applyFont="1" applyFill="1" applyBorder="1" applyAlignment="1">
      <alignment horizontal="center" vertical="center" wrapText="1"/>
    </xf>
    <xf numFmtId="0" fontId="6" fillId="0" borderId="0" xfId="6" applyFont="1" applyFill="1" applyAlignment="1">
      <alignment vertical="center" wrapText="1"/>
    </xf>
    <xf numFmtId="4" fontId="6" fillId="0" borderId="0" xfId="6" applyNumberFormat="1" applyFont="1" applyFill="1" applyAlignment="1">
      <alignment vertical="center" wrapText="1"/>
    </xf>
    <xf numFmtId="0" fontId="3" fillId="0" borderId="4" xfId="3" applyNumberFormat="1" applyFont="1" applyFill="1" applyBorder="1" applyAlignment="1">
      <alignment horizontal="center" vertical="center" wrapText="1"/>
    </xf>
    <xf numFmtId="0" fontId="3" fillId="0" borderId="4" xfId="3" applyNumberFormat="1" applyFont="1" applyFill="1" applyBorder="1" applyAlignment="1">
      <alignment horizontal="center" vertical="center" wrapText="1"/>
    </xf>
    <xf numFmtId="0" fontId="3" fillId="0" borderId="4" xfId="3" applyNumberFormat="1" applyFont="1" applyFill="1" applyBorder="1" applyAlignment="1">
      <alignment horizontal="center" vertical="center" wrapText="1"/>
    </xf>
    <xf numFmtId="0" fontId="6" fillId="0" borderId="0" xfId="6" applyFont="1" applyFill="1" applyAlignment="1">
      <alignment vertical="center" wrapText="1"/>
    </xf>
    <xf numFmtId="0" fontId="3" fillId="0" borderId="4" xfId="3" applyNumberFormat="1" applyFont="1" applyFill="1" applyBorder="1" applyAlignment="1">
      <alignment horizontal="center" vertical="center" wrapText="1"/>
    </xf>
    <xf numFmtId="0" fontId="3" fillId="0" borderId="4" xfId="3" applyNumberFormat="1" applyFont="1" applyFill="1" applyBorder="1" applyAlignment="1">
      <alignment horizontal="center" vertical="center" wrapText="1"/>
    </xf>
    <xf numFmtId="0" fontId="3" fillId="0" borderId="4" xfId="3" applyNumberFormat="1" applyFont="1" applyFill="1" applyBorder="1" applyAlignment="1">
      <alignment horizontal="center" vertical="center" wrapText="1"/>
    </xf>
    <xf numFmtId="4" fontId="6" fillId="0" borderId="0" xfId="6" applyNumberFormat="1" applyFont="1" applyFill="1" applyAlignment="1">
      <alignment vertical="center" wrapText="1"/>
    </xf>
    <xf numFmtId="0" fontId="31" fillId="0" borderId="20" xfId="197" applyNumberFormat="1" applyFont="1" applyBorder="1" applyAlignment="1">
      <alignment vertical="center" wrapText="1"/>
    </xf>
    <xf numFmtId="4" fontId="11" fillId="36" borderId="20" xfId="0" applyNumberFormat="1" applyFont="1" applyFill="1" applyBorder="1" applyAlignment="1">
      <alignment wrapText="1"/>
    </xf>
    <xf numFmtId="0" fontId="3" fillId="0" borderId="4" xfId="3" applyNumberFormat="1" applyFont="1" applyFill="1" applyBorder="1" applyAlignment="1">
      <alignment horizontal="center" vertical="center" wrapText="1"/>
    </xf>
    <xf numFmtId="0" fontId="3" fillId="0" borderId="4" xfId="3" applyNumberFormat="1" applyFont="1" applyFill="1" applyBorder="1" applyAlignment="1">
      <alignment horizontal="center" vertical="center" wrapText="1"/>
    </xf>
    <xf numFmtId="0" fontId="3" fillId="0" borderId="4" xfId="3" applyNumberFormat="1" applyFont="1" applyFill="1" applyBorder="1" applyAlignment="1">
      <alignment horizontal="center" vertical="center" wrapText="1"/>
    </xf>
    <xf numFmtId="0" fontId="3" fillId="0" borderId="4" xfId="3" applyNumberFormat="1" applyFont="1" applyFill="1" applyBorder="1" applyAlignment="1">
      <alignment horizontal="center" vertical="center" wrapText="1"/>
    </xf>
    <xf numFmtId="0" fontId="3" fillId="0" borderId="4" xfId="3" applyNumberFormat="1" applyFont="1" applyFill="1" applyBorder="1" applyAlignment="1">
      <alignment horizontal="center" vertical="center" wrapText="1"/>
    </xf>
    <xf numFmtId="0" fontId="3" fillId="0" borderId="4" xfId="3" applyNumberFormat="1" applyFont="1" applyFill="1" applyBorder="1" applyAlignment="1">
      <alignment horizontal="center" vertical="center" wrapText="1"/>
    </xf>
    <xf numFmtId="0" fontId="3" fillId="0" borderId="4" xfId="3" applyNumberFormat="1" applyFont="1" applyFill="1" applyBorder="1" applyAlignment="1">
      <alignment horizontal="center" vertical="center" wrapText="1"/>
    </xf>
    <xf numFmtId="0" fontId="3" fillId="0" borderId="4" xfId="3" applyNumberFormat="1" applyFont="1" applyFill="1" applyBorder="1" applyAlignment="1">
      <alignment horizontal="center" vertical="center" wrapText="1"/>
    </xf>
    <xf numFmtId="0" fontId="3" fillId="0" borderId="0" xfId="556" applyFont="1" applyFill="1" applyBorder="1" applyAlignment="1">
      <alignment horizontal="center" vertical="center" wrapText="1"/>
    </xf>
    <xf numFmtId="0" fontId="6" fillId="0" borderId="0" xfId="6" applyFont="1" applyFill="1" applyAlignment="1">
      <alignment vertical="center" wrapText="1"/>
    </xf>
    <xf numFmtId="0" fontId="4" fillId="0" borderId="0" xfId="5" applyFont="1" applyFill="1" applyAlignment="1">
      <alignment horizontal="left" vertical="center" wrapText="1"/>
    </xf>
    <xf numFmtId="0" fontId="4" fillId="0" borderId="0" xfId="4" applyNumberFormat="1" applyFont="1" applyFill="1" applyAlignment="1">
      <alignment horizontal="right" vertical="center" wrapText="1"/>
    </xf>
    <xf numFmtId="0" fontId="3" fillId="0" borderId="4" xfId="2" applyNumberFormat="1" applyFont="1" applyFill="1" applyBorder="1" applyAlignment="1">
      <alignment vertical="center" wrapText="1"/>
    </xf>
    <xf numFmtId="4" fontId="6" fillId="0" borderId="0" xfId="6" applyNumberFormat="1" applyFont="1" applyFill="1" applyAlignment="1">
      <alignment vertical="center" wrapText="1"/>
    </xf>
    <xf numFmtId="0" fontId="3" fillId="0" borderId="4" xfId="3" applyNumberFormat="1" applyFont="1" applyFill="1" applyBorder="1" applyAlignment="1">
      <alignment horizontal="center" vertical="center" wrapText="1"/>
    </xf>
    <xf numFmtId="0" fontId="3" fillId="0" borderId="6" xfId="3" applyNumberFormat="1" applyFont="1" applyFill="1" applyBorder="1" applyAlignment="1">
      <alignment horizontal="center" vertical="center" wrapText="1"/>
    </xf>
    <xf numFmtId="0" fontId="3" fillId="0" borderId="4" xfId="3" applyNumberFormat="1" applyFont="1" applyFill="1" applyBorder="1" applyAlignment="1">
      <alignment horizontal="center" vertical="center" wrapText="1"/>
    </xf>
    <xf numFmtId="9" fontId="6" fillId="0" borderId="0" xfId="4" applyFont="1" applyFill="1" applyAlignment="1">
      <alignment vertical="center" wrapText="1"/>
    </xf>
    <xf numFmtId="4" fontId="52" fillId="0" borderId="22" xfId="6" applyNumberFormat="1" applyFont="1" applyFill="1" applyBorder="1" applyAlignment="1">
      <alignment horizontal="center" vertical="center" wrapText="1"/>
    </xf>
    <xf numFmtId="0" fontId="53" fillId="0" borderId="22" xfId="6" applyFont="1" applyFill="1" applyBorder="1" applyAlignment="1">
      <alignment horizontal="center" vertical="center" wrapText="1"/>
    </xf>
    <xf numFmtId="49" fontId="53" fillId="0" borderId="22" xfId="6" applyNumberFormat="1" applyFont="1" applyFill="1" applyBorder="1" applyAlignment="1">
      <alignment horizontal="center" vertical="center" wrapText="1"/>
    </xf>
    <xf numFmtId="4" fontId="53" fillId="0" borderId="22" xfId="6" applyNumberFormat="1" applyFont="1" applyFill="1" applyBorder="1" applyAlignment="1">
      <alignment horizontal="center" vertical="center" wrapText="1"/>
    </xf>
    <xf numFmtId="0" fontId="8" fillId="0" borderId="0" xfId="6" applyFont="1" applyFill="1" applyBorder="1" applyAlignment="1">
      <alignment horizontal="center" vertical="center" wrapText="1"/>
    </xf>
    <xf numFmtId="49" fontId="8" fillId="0" borderId="0" xfId="6" applyNumberFormat="1" applyFont="1" applyFill="1" applyBorder="1" applyAlignment="1">
      <alignment horizontal="center" vertical="center" wrapText="1"/>
    </xf>
    <xf numFmtId="0" fontId="9" fillId="0" borderId="0" xfId="6" applyFont="1" applyFill="1" applyBorder="1" applyAlignment="1">
      <alignment horizontal="center" vertical="center" wrapText="1"/>
    </xf>
    <xf numFmtId="4" fontId="10" fillId="3" borderId="0" xfId="6" applyNumberFormat="1" applyFont="1" applyFill="1" applyBorder="1" applyAlignment="1">
      <alignment horizontal="right" vertical="center" wrapText="1"/>
    </xf>
    <xf numFmtId="4" fontId="5" fillId="0" borderId="0" xfId="6" applyNumberFormat="1" applyFont="1" applyFill="1" applyBorder="1" applyAlignment="1">
      <alignment vertical="center" wrapText="1"/>
    </xf>
    <xf numFmtId="4" fontId="3" fillId="0" borderId="6" xfId="1" applyNumberFormat="1" applyFont="1" applyFill="1" applyBorder="1" applyAlignment="1">
      <alignment horizontal="right" vertical="center" wrapText="1"/>
    </xf>
    <xf numFmtId="0" fontId="3" fillId="0" borderId="22" xfId="3" applyNumberFormat="1" applyFont="1" applyFill="1" applyBorder="1" applyAlignment="1">
      <alignment horizontal="center" vertical="center" wrapText="1"/>
    </xf>
    <xf numFmtId="4" fontId="3" fillId="0" borderId="22" xfId="1" applyNumberFormat="1" applyFont="1" applyFill="1" applyBorder="1" applyAlignment="1">
      <alignment horizontal="right" vertical="center" wrapText="1"/>
    </xf>
    <xf numFmtId="0" fontId="3" fillId="0" borderId="0" xfId="3" applyNumberFormat="1" applyFont="1" applyFill="1" applyBorder="1" applyAlignment="1">
      <alignment horizontal="center" vertical="center" wrapText="1"/>
    </xf>
    <xf numFmtId="4" fontId="6" fillId="0" borderId="0" xfId="6" applyNumberFormat="1" applyFont="1" applyFill="1" applyBorder="1" applyAlignment="1">
      <alignment vertical="center" wrapText="1"/>
    </xf>
    <xf numFmtId="49" fontId="46" fillId="0" borderId="0" xfId="6" applyNumberFormat="1" applyFont="1" applyFill="1" applyBorder="1" applyAlignment="1">
      <alignment horizontal="center" vertical="center" wrapText="1"/>
    </xf>
    <xf numFmtId="0" fontId="47" fillId="0" borderId="0" xfId="6" applyFont="1" applyFill="1" applyBorder="1" applyAlignment="1">
      <alignment horizontal="center" vertical="center" wrapText="1"/>
    </xf>
    <xf numFmtId="4" fontId="3" fillId="0" borderId="3" xfId="1" applyNumberFormat="1" applyFont="1" applyFill="1" applyBorder="1" applyAlignment="1">
      <alignment horizontal="right" vertical="center" wrapText="1"/>
    </xf>
    <xf numFmtId="174" fontId="4" fillId="0" borderId="4" xfId="1" applyNumberFormat="1" applyFont="1" applyFill="1" applyBorder="1" applyAlignment="1">
      <alignment horizontal="right" vertical="center" wrapText="1"/>
    </xf>
    <xf numFmtId="0" fontId="8" fillId="2" borderId="0" xfId="6" applyFont="1" applyFill="1" applyBorder="1" applyAlignment="1">
      <alignment horizontal="center" vertical="center" wrapText="1"/>
    </xf>
    <xf numFmtId="0" fontId="6" fillId="2" borderId="0" xfId="6" applyFont="1" applyFill="1" applyBorder="1" applyAlignment="1">
      <alignment vertical="center" wrapText="1"/>
    </xf>
    <xf numFmtId="49" fontId="8" fillId="2" borderId="0" xfId="6" applyNumberFormat="1" applyFont="1" applyFill="1" applyBorder="1" applyAlignment="1">
      <alignment horizontal="center" vertical="center" wrapText="1"/>
    </xf>
    <xf numFmtId="0" fontId="9" fillId="2" borderId="0" xfId="6" applyFont="1" applyFill="1" applyBorder="1" applyAlignment="1">
      <alignment horizontal="center" vertical="center" wrapText="1"/>
    </xf>
    <xf numFmtId="4" fontId="10" fillId="37" borderId="0" xfId="6" applyNumberFormat="1" applyFont="1" applyFill="1" applyBorder="1" applyAlignment="1">
      <alignment horizontal="right" vertical="center" wrapText="1"/>
    </xf>
    <xf numFmtId="4" fontId="5" fillId="2" borderId="0" xfId="6" applyNumberFormat="1" applyFont="1" applyFill="1" applyBorder="1" applyAlignment="1">
      <alignment vertical="center" wrapText="1"/>
    </xf>
    <xf numFmtId="1" fontId="5" fillId="0" borderId="0" xfId="6" applyNumberFormat="1" applyFont="1" applyFill="1" applyBorder="1" applyAlignment="1">
      <alignment vertical="center" wrapText="1"/>
    </xf>
    <xf numFmtId="4" fontId="54" fillId="3" borderId="0" xfId="6" applyNumberFormat="1" applyFont="1" applyFill="1" applyBorder="1" applyAlignment="1">
      <alignment horizontal="right" vertical="center" wrapText="1"/>
    </xf>
    <xf numFmtId="2" fontId="5" fillId="0" borderId="0" xfId="6" applyNumberFormat="1" applyFont="1" applyFill="1" applyBorder="1" applyAlignment="1">
      <alignment vertical="center" wrapText="1"/>
    </xf>
    <xf numFmtId="0" fontId="5" fillId="0" borderId="0" xfId="6" applyFont="1" applyFill="1" applyAlignment="1">
      <alignment vertical="center" wrapText="1"/>
    </xf>
    <xf numFmtId="173" fontId="6" fillId="0" borderId="0" xfId="6" applyNumberFormat="1" applyFont="1" applyFill="1" applyBorder="1" applyAlignment="1">
      <alignment vertical="center" wrapText="1"/>
    </xf>
    <xf numFmtId="2" fontId="6" fillId="0" borderId="0" xfId="6" applyNumberFormat="1" applyFont="1" applyFill="1" applyBorder="1" applyAlignment="1">
      <alignment vertical="center" wrapText="1"/>
    </xf>
    <xf numFmtId="4" fontId="6" fillId="2" borderId="0" xfId="6" applyNumberFormat="1" applyFont="1" applyFill="1" applyBorder="1" applyAlignment="1">
      <alignment vertical="center" wrapText="1"/>
    </xf>
    <xf numFmtId="0" fontId="12" fillId="0" borderId="0" xfId="6" applyFont="1" applyFill="1" applyBorder="1" applyAlignment="1">
      <alignment vertical="center" wrapText="1"/>
    </xf>
    <xf numFmtId="4" fontId="12" fillId="0" borderId="0" xfId="6" applyNumberFormat="1" applyFont="1" applyFill="1" applyBorder="1" applyAlignment="1">
      <alignment vertical="center" wrapText="1"/>
    </xf>
    <xf numFmtId="4" fontId="13" fillId="0" borderId="0" xfId="154" applyNumberFormat="1" applyFont="1" applyFill="1" applyBorder="1" applyAlignment="1">
      <alignment horizontal="right" vertical="center" wrapText="1"/>
    </xf>
    <xf numFmtId="0" fontId="9" fillId="0" borderId="0" xfId="3" applyNumberFormat="1" applyFont="1" applyFill="1" applyBorder="1" applyAlignment="1">
      <alignment horizontal="center" vertical="center" wrapText="1"/>
    </xf>
    <xf numFmtId="0" fontId="3" fillId="0" borderId="22" xfId="2" applyNumberFormat="1" applyFont="1" applyFill="1" applyBorder="1" applyAlignment="1">
      <alignment vertical="center" wrapText="1"/>
    </xf>
    <xf numFmtId="4" fontId="4" fillId="0" borderId="0" xfId="6" applyNumberFormat="1" applyFont="1" applyFill="1" applyAlignment="1">
      <alignment vertical="center" wrapText="1"/>
    </xf>
    <xf numFmtId="0" fontId="4" fillId="0" borderId="0" xfId="6" applyFont="1" applyFill="1" applyAlignment="1">
      <alignment vertical="center" wrapText="1"/>
    </xf>
    <xf numFmtId="0" fontId="4" fillId="0" borderId="4" xfId="161" applyFont="1" applyFill="1" applyBorder="1" applyAlignment="1">
      <alignment horizontal="center" vertical="center" wrapText="1"/>
    </xf>
    <xf numFmtId="0" fontId="6" fillId="0" borderId="0" xfId="6" applyFont="1" applyFill="1" applyAlignment="1">
      <alignment vertical="center" wrapText="1"/>
    </xf>
    <xf numFmtId="4" fontId="4" fillId="0" borderId="22" xfId="1" applyNumberFormat="1" applyFont="1" applyFill="1" applyBorder="1" applyAlignment="1">
      <alignment horizontal="right" vertical="center" wrapText="1"/>
    </xf>
    <xf numFmtId="0" fontId="4" fillId="0" borderId="22" xfId="2" applyNumberFormat="1" applyFont="1" applyFill="1" applyBorder="1" applyAlignment="1">
      <alignment vertical="center" wrapText="1"/>
    </xf>
    <xf numFmtId="4" fontId="4" fillId="0" borderId="22" xfId="1" applyNumberFormat="1" applyFont="1" applyFill="1" applyBorder="1" applyAlignment="1">
      <alignment horizontal="right" vertical="center" wrapText="1"/>
    </xf>
    <xf numFmtId="4" fontId="3" fillId="0" borderId="4" xfId="1" applyNumberFormat="1" applyFont="1" applyFill="1" applyBorder="1" applyAlignment="1">
      <alignment horizontal="right" vertical="center" wrapText="1"/>
    </xf>
    <xf numFmtId="4" fontId="6" fillId="0" borderId="0" xfId="6" applyNumberFormat="1" applyFont="1" applyFill="1" applyAlignment="1">
      <alignment vertical="center" wrapText="1"/>
    </xf>
    <xf numFmtId="4" fontId="4" fillId="0" borderId="3" xfId="1" applyNumberFormat="1" applyFont="1" applyFill="1" applyBorder="1" applyAlignment="1">
      <alignment horizontal="right" vertical="center" wrapText="1"/>
    </xf>
    <xf numFmtId="0" fontId="6" fillId="0" borderId="0" xfId="6" applyFont="1" applyFill="1" applyAlignment="1">
      <alignment vertical="center" wrapText="1"/>
    </xf>
    <xf numFmtId="4" fontId="3" fillId="0" borderId="4" xfId="1" applyNumberFormat="1" applyFont="1" applyFill="1" applyBorder="1" applyAlignment="1">
      <alignment horizontal="right" vertical="center" wrapText="1"/>
    </xf>
    <xf numFmtId="4" fontId="4" fillId="0" borderId="6" xfId="3" applyNumberFormat="1" applyFont="1" applyFill="1" applyBorder="1" applyAlignment="1">
      <alignment horizontal="right" vertical="center" wrapText="1"/>
    </xf>
    <xf numFmtId="0" fontId="4" fillId="0" borderId="4" xfId="2" applyNumberFormat="1" applyFont="1" applyFill="1" applyBorder="1" applyAlignment="1">
      <alignment vertical="center" wrapText="1"/>
    </xf>
    <xf numFmtId="4" fontId="4" fillId="0" borderId="4" xfId="1" applyNumberFormat="1" applyFont="1" applyFill="1" applyBorder="1" applyAlignment="1">
      <alignment horizontal="right" vertical="center" wrapText="1"/>
    </xf>
    <xf numFmtId="4" fontId="11" fillId="0" borderId="4" xfId="1" applyNumberFormat="1" applyFont="1" applyFill="1" applyBorder="1" applyAlignment="1">
      <alignment horizontal="right" vertical="center" wrapText="1"/>
    </xf>
    <xf numFmtId="4" fontId="4" fillId="0" borderId="4" xfId="3" applyNumberFormat="1" applyFont="1" applyFill="1" applyBorder="1" applyAlignment="1">
      <alignment wrapText="1"/>
    </xf>
    <xf numFmtId="0" fontId="4" fillId="0" borderId="22" xfId="6" applyFont="1" applyFill="1" applyBorder="1" applyAlignment="1">
      <alignment vertical="center" wrapText="1"/>
    </xf>
    <xf numFmtId="0" fontId="6" fillId="0" borderId="0" xfId="6" applyFont="1" applyFill="1" applyAlignment="1">
      <alignment vertical="center" wrapText="1"/>
    </xf>
    <xf numFmtId="4" fontId="3" fillId="0" borderId="4" xfId="1" applyNumberFormat="1" applyFont="1" applyFill="1" applyBorder="1" applyAlignment="1">
      <alignment horizontal="right" vertical="center" wrapText="1"/>
    </xf>
    <xf numFmtId="4" fontId="4" fillId="0" borderId="4" xfId="1" applyNumberFormat="1" applyFont="1" applyFill="1" applyBorder="1" applyAlignment="1">
      <alignment wrapText="1"/>
    </xf>
    <xf numFmtId="0" fontId="6" fillId="0" borderId="0" xfId="6" applyFont="1" applyFill="1" applyAlignment="1">
      <alignment vertical="center" wrapText="1"/>
    </xf>
    <xf numFmtId="4" fontId="4" fillId="0" borderId="4" xfId="1" applyNumberFormat="1" applyFont="1" applyFill="1" applyBorder="1" applyAlignment="1">
      <alignment wrapText="1"/>
    </xf>
    <xf numFmtId="0" fontId="4" fillId="0" borderId="4" xfId="3" applyNumberFormat="1" applyFont="1" applyFill="1" applyBorder="1" applyAlignment="1">
      <alignment horizontal="left" vertical="center" wrapText="1"/>
    </xf>
    <xf numFmtId="0" fontId="6" fillId="0" borderId="0" xfId="6" applyFont="1" applyFill="1" applyAlignment="1">
      <alignment vertical="center" wrapText="1"/>
    </xf>
    <xf numFmtId="4" fontId="4" fillId="0" borderId="4" xfId="3" applyNumberFormat="1" applyFont="1" applyFill="1" applyBorder="1" applyAlignment="1">
      <alignment horizontal="right" vertical="center" wrapText="1"/>
    </xf>
    <xf numFmtId="0" fontId="11" fillId="0" borderId="4" xfId="2" applyNumberFormat="1" applyFont="1" applyFill="1" applyBorder="1" applyAlignment="1">
      <alignment vertical="center" wrapText="1"/>
    </xf>
    <xf numFmtId="4" fontId="11" fillId="0" borderId="4" xfId="1" applyNumberFormat="1" applyFont="1" applyFill="1" applyBorder="1" applyAlignment="1">
      <alignment horizontal="right" vertical="center" wrapText="1"/>
    </xf>
    <xf numFmtId="0" fontId="3" fillId="0" borderId="4" xfId="2" applyNumberFormat="1" applyFont="1" applyFill="1" applyBorder="1" applyAlignment="1">
      <alignment vertical="center" wrapText="1"/>
    </xf>
    <xf numFmtId="4" fontId="3" fillId="0" borderId="4" xfId="1" applyNumberFormat="1" applyFont="1" applyFill="1" applyBorder="1" applyAlignment="1">
      <alignment horizontal="right" vertical="center" wrapText="1"/>
    </xf>
    <xf numFmtId="0" fontId="6" fillId="0" borderId="0" xfId="6" applyFont="1" applyFill="1" applyAlignment="1">
      <alignment vertical="center" wrapText="1"/>
    </xf>
    <xf numFmtId="0" fontId="4" fillId="0" borderId="4" xfId="2" applyNumberFormat="1" applyFont="1" applyFill="1" applyBorder="1" applyAlignment="1">
      <alignment vertical="center" wrapText="1"/>
    </xf>
    <xf numFmtId="4" fontId="32" fillId="0" borderId="22" xfId="1" applyNumberFormat="1" applyFont="1" applyFill="1" applyBorder="1" applyAlignment="1">
      <alignment horizontal="right" vertical="center" wrapText="1"/>
    </xf>
    <xf numFmtId="4" fontId="11" fillId="0" borderId="22" xfId="1" applyNumberFormat="1" applyFont="1" applyFill="1" applyBorder="1" applyAlignment="1">
      <alignment horizontal="right" vertical="center" wrapText="1"/>
    </xf>
    <xf numFmtId="0" fontId="11" fillId="0" borderId="22" xfId="18" applyNumberFormat="1" applyFont="1" applyFill="1" applyBorder="1" applyAlignment="1">
      <alignment vertical="center" wrapText="1"/>
    </xf>
    <xf numFmtId="0" fontId="4" fillId="0" borderId="4" xfId="2" applyNumberFormat="1" applyFont="1" applyFill="1" applyBorder="1" applyAlignment="1">
      <alignment vertical="center" wrapText="1"/>
    </xf>
    <xf numFmtId="4" fontId="45" fillId="0" borderId="4" xfId="2" applyNumberFormat="1" applyFont="1" applyFill="1" applyBorder="1" applyAlignment="1">
      <alignment vertical="top" wrapText="1"/>
    </xf>
    <xf numFmtId="0" fontId="6" fillId="0" borderId="0" xfId="6" applyFont="1" applyFill="1" applyAlignment="1">
      <alignment vertical="center" wrapText="1"/>
    </xf>
    <xf numFmtId="4" fontId="4" fillId="0" borderId="4" xfId="1" applyNumberFormat="1" applyFont="1" applyFill="1" applyBorder="1" applyAlignment="1">
      <alignment horizontal="right" vertical="center" wrapText="1"/>
    </xf>
    <xf numFmtId="0" fontId="4" fillId="0" borderId="4" xfId="2" applyNumberFormat="1" applyFont="1" applyFill="1" applyBorder="1" applyAlignment="1">
      <alignment vertical="center" wrapText="1"/>
    </xf>
    <xf numFmtId="0" fontId="6" fillId="0" borderId="0" xfId="6" applyFont="1" applyFill="1" applyAlignment="1">
      <alignment vertical="center" wrapText="1"/>
    </xf>
    <xf numFmtId="4" fontId="4" fillId="0" borderId="4" xfId="1" applyNumberFormat="1" applyFont="1" applyFill="1" applyBorder="1" applyAlignment="1">
      <alignment horizontal="right" vertical="center" wrapText="1"/>
    </xf>
    <xf numFmtId="0" fontId="4" fillId="0" borderId="4" xfId="2" applyNumberFormat="1" applyFont="1" applyFill="1" applyBorder="1" applyAlignment="1">
      <alignment vertical="center" wrapText="1"/>
    </xf>
    <xf numFmtId="4" fontId="4" fillId="2" borderId="4" xfId="1" applyNumberFormat="1" applyFont="1" applyFill="1" applyBorder="1" applyAlignment="1">
      <alignment horizontal="right" vertical="center" wrapText="1"/>
    </xf>
    <xf numFmtId="0" fontId="4" fillId="2" borderId="4" xfId="2" applyNumberFormat="1" applyFont="1" applyFill="1" applyBorder="1" applyAlignment="1">
      <alignment vertical="center" wrapText="1"/>
    </xf>
    <xf numFmtId="0" fontId="7" fillId="2" borderId="0" xfId="6" applyFont="1" applyFill="1" applyBorder="1" applyAlignment="1">
      <alignment horizontal="center" vertical="center" wrapText="1"/>
    </xf>
    <xf numFmtId="0" fontId="31" fillId="0" borderId="22" xfId="544" applyNumberFormat="1" applyFont="1" applyFill="1" applyBorder="1" applyAlignment="1">
      <alignment vertical="center" wrapText="1"/>
    </xf>
    <xf numFmtId="4" fontId="6" fillId="0" borderId="0" xfId="6" applyNumberFormat="1" applyFont="1" applyFill="1" applyAlignment="1">
      <alignment vertical="center" wrapText="1"/>
    </xf>
    <xf numFmtId="4" fontId="3" fillId="0" borderId="4" xfId="1" applyNumberFormat="1" applyFont="1" applyFill="1" applyBorder="1" applyAlignment="1">
      <alignment horizontal="right" vertical="center" wrapText="1"/>
    </xf>
    <xf numFmtId="4" fontId="4" fillId="0" borderId="6" xfId="1" applyNumberFormat="1" applyFont="1" applyFill="1" applyBorder="1" applyAlignment="1">
      <alignment horizontal="right" vertical="center" wrapText="1"/>
    </xf>
    <xf numFmtId="0" fontId="4" fillId="0" borderId="0" xfId="6" applyFont="1" applyFill="1" applyAlignment="1">
      <alignment vertical="center" wrapText="1"/>
    </xf>
    <xf numFmtId="0" fontId="6" fillId="0" borderId="0" xfId="6" applyFont="1" applyFill="1" applyAlignment="1">
      <alignment vertical="center" wrapText="1"/>
    </xf>
    <xf numFmtId="0" fontId="4" fillId="0" borderId="4" xfId="2" applyNumberFormat="1" applyFont="1" applyFill="1" applyBorder="1" applyAlignment="1">
      <alignment vertical="center" wrapText="1"/>
    </xf>
    <xf numFmtId="0" fontId="3" fillId="0" borderId="4" xfId="2" applyNumberFormat="1" applyFont="1" applyFill="1" applyBorder="1" applyAlignment="1">
      <alignment vertical="center" wrapText="1"/>
    </xf>
    <xf numFmtId="0" fontId="6" fillId="0" borderId="0" xfId="6" applyFont="1" applyFill="1" applyAlignment="1">
      <alignment vertical="center" wrapText="1"/>
    </xf>
    <xf numFmtId="0" fontId="4" fillId="0" borderId="4" xfId="2" applyNumberFormat="1" applyFont="1" applyFill="1" applyBorder="1" applyAlignment="1">
      <alignment vertical="center" wrapText="1"/>
    </xf>
    <xf numFmtId="4" fontId="3" fillId="0" borderId="4" xfId="1" applyNumberFormat="1" applyFont="1" applyFill="1" applyBorder="1" applyAlignment="1">
      <alignment horizontal="right" vertical="center" wrapText="1"/>
    </xf>
    <xf numFmtId="0" fontId="4" fillId="0" borderId="4" xfId="2" applyNumberFormat="1" applyFont="1" applyFill="1" applyBorder="1" applyAlignment="1">
      <alignment vertical="center" wrapText="1"/>
    </xf>
    <xf numFmtId="4" fontId="4" fillId="0" borderId="4" xfId="1" applyNumberFormat="1" applyFont="1" applyFill="1" applyBorder="1" applyAlignment="1">
      <alignment horizontal="right" vertical="center" wrapText="1"/>
    </xf>
    <xf numFmtId="0" fontId="4" fillId="0" borderId="4" xfId="2" applyNumberFormat="1" applyFont="1" applyFill="1" applyBorder="1" applyAlignment="1">
      <alignment vertical="center" wrapText="1"/>
    </xf>
    <xf numFmtId="0" fontId="6" fillId="0" borderId="0" xfId="6" applyFont="1" applyFill="1" applyBorder="1" applyAlignment="1">
      <alignment vertical="center" wrapText="1"/>
    </xf>
    <xf numFmtId="4" fontId="4" fillId="0" borderId="22" xfId="1" applyNumberFormat="1" applyFont="1" applyFill="1" applyBorder="1" applyAlignment="1">
      <alignment horizontal="right" vertical="center" wrapText="1"/>
    </xf>
    <xf numFmtId="173" fontId="4" fillId="0" borderId="6" xfId="1" applyNumberFormat="1" applyFont="1" applyFill="1" applyBorder="1" applyAlignment="1">
      <alignment horizontal="right" vertical="center" wrapText="1"/>
    </xf>
    <xf numFmtId="4" fontId="6" fillId="0" borderId="0" xfId="6" applyNumberFormat="1" applyFont="1" applyFill="1" applyAlignment="1">
      <alignment vertical="center" wrapText="1"/>
    </xf>
    <xf numFmtId="0" fontId="6" fillId="0" borderId="0" xfId="6" applyFont="1" applyFill="1" applyAlignment="1">
      <alignment vertical="center" wrapText="1"/>
    </xf>
    <xf numFmtId="4" fontId="53" fillId="0" borderId="22" xfId="6" applyNumberFormat="1" applyFont="1" applyFill="1" applyBorder="1" applyAlignment="1">
      <alignment horizontal="center" vertical="center" wrapText="1"/>
    </xf>
    <xf numFmtId="0" fontId="6" fillId="0" borderId="0" xfId="6" applyFont="1" applyFill="1" applyAlignment="1">
      <alignment vertical="center" wrapText="1"/>
    </xf>
    <xf numFmtId="0" fontId="3" fillId="0" borderId="4" xfId="2" applyNumberFormat="1" applyFont="1" applyFill="1" applyBorder="1" applyAlignment="1">
      <alignment vertical="center" wrapText="1"/>
    </xf>
    <xf numFmtId="4" fontId="53" fillId="0" borderId="22" xfId="6" applyNumberFormat="1" applyFont="1" applyFill="1" applyBorder="1" applyAlignment="1">
      <alignment horizontal="center" vertical="center" wrapText="1"/>
    </xf>
    <xf numFmtId="0" fontId="4" fillId="0" borderId="4" xfId="2" applyNumberFormat="1" applyFont="1" applyFill="1" applyBorder="1" applyAlignment="1">
      <alignment vertical="center" wrapText="1"/>
    </xf>
    <xf numFmtId="0" fontId="4" fillId="0" borderId="4" xfId="2" applyNumberFormat="1" applyFont="1" applyFill="1" applyBorder="1" applyAlignment="1">
      <alignment vertical="center" wrapText="1"/>
    </xf>
    <xf numFmtId="0" fontId="6" fillId="0" borderId="0" xfId="6" applyFont="1" applyFill="1" applyAlignment="1">
      <alignment vertical="center" wrapText="1"/>
    </xf>
    <xf numFmtId="0" fontId="3" fillId="0" borderId="4" xfId="2" applyNumberFormat="1" applyFont="1" applyFill="1" applyBorder="1" applyAlignment="1">
      <alignment vertical="center" wrapText="1"/>
    </xf>
    <xf numFmtId="4" fontId="53" fillId="0" borderId="22" xfId="6" applyNumberFormat="1" applyFont="1" applyFill="1" applyBorder="1" applyAlignment="1">
      <alignment horizontal="center" vertical="center" wrapText="1"/>
    </xf>
    <xf numFmtId="0" fontId="3" fillId="0" borderId="4" xfId="2" applyNumberFormat="1" applyFont="1" applyFill="1" applyBorder="1" applyAlignment="1">
      <alignment vertical="center" wrapText="1"/>
    </xf>
    <xf numFmtId="4" fontId="31" fillId="2" borderId="4" xfId="1" applyNumberFormat="1" applyFont="1" applyFill="1" applyBorder="1" applyAlignment="1">
      <alignment horizontal="right" vertical="center" wrapText="1"/>
    </xf>
    <xf numFmtId="0" fontId="6" fillId="0" borderId="0" xfId="6" applyFont="1" applyFill="1" applyAlignment="1">
      <alignment vertical="center" wrapText="1"/>
    </xf>
    <xf numFmtId="4" fontId="4" fillId="0" borderId="0" xfId="6" applyNumberFormat="1" applyFont="1" applyFill="1" applyAlignment="1">
      <alignment vertical="center" wrapText="1"/>
    </xf>
    <xf numFmtId="0" fontId="6" fillId="0" borderId="0" xfId="6" applyFont="1" applyFill="1" applyAlignment="1">
      <alignment vertical="center" wrapText="1"/>
    </xf>
    <xf numFmtId="4" fontId="3" fillId="0" borderId="4" xfId="1" applyNumberFormat="1" applyFont="1" applyFill="1" applyBorder="1" applyAlignment="1">
      <alignment horizontal="right" vertical="center" wrapText="1"/>
    </xf>
    <xf numFmtId="0" fontId="3" fillId="0" borderId="4" xfId="2" applyNumberFormat="1" applyFont="1" applyFill="1" applyBorder="1" applyAlignment="1">
      <alignment vertical="center" wrapText="1"/>
    </xf>
    <xf numFmtId="4" fontId="3" fillId="0" borderId="4" xfId="1" applyNumberFormat="1" applyFont="1" applyFill="1" applyBorder="1" applyAlignment="1">
      <alignment horizontal="right" vertical="center" wrapText="1"/>
    </xf>
    <xf numFmtId="4" fontId="53" fillId="0" borderId="22" xfId="6" applyNumberFormat="1" applyFont="1" applyFill="1" applyBorder="1" applyAlignment="1">
      <alignment horizontal="center" vertical="center" wrapText="1"/>
    </xf>
    <xf numFmtId="0" fontId="6" fillId="0" borderId="0" xfId="6" applyFont="1" applyFill="1" applyAlignment="1">
      <alignment vertical="center" wrapText="1"/>
    </xf>
    <xf numFmtId="0" fontId="6" fillId="0" borderId="0" xfId="6" applyFont="1" applyFill="1" applyAlignment="1">
      <alignment vertical="center" wrapText="1"/>
    </xf>
    <xf numFmtId="0" fontId="6" fillId="0" borderId="0" xfId="6" applyFont="1" applyFill="1" applyAlignment="1">
      <alignment vertical="center" wrapText="1"/>
    </xf>
    <xf numFmtId="4" fontId="3" fillId="0" borderId="4" xfId="1" applyNumberFormat="1" applyFont="1" applyFill="1" applyBorder="1" applyAlignment="1">
      <alignment horizontal="right" vertical="center" wrapText="1"/>
    </xf>
    <xf numFmtId="4" fontId="4" fillId="0" borderId="0" xfId="6" applyNumberFormat="1" applyFont="1" applyFill="1" applyAlignment="1">
      <alignment vertical="center" wrapText="1"/>
    </xf>
    <xf numFmtId="4" fontId="53" fillId="0" borderId="22" xfId="6" applyNumberFormat="1" applyFont="1" applyFill="1" applyBorder="1" applyAlignment="1">
      <alignment horizontal="center" vertical="center" wrapText="1"/>
    </xf>
    <xf numFmtId="0" fontId="4" fillId="0" borderId="0" xfId="4" applyNumberFormat="1" applyFont="1" applyFill="1" applyAlignment="1">
      <alignment horizontal="right" vertical="center" wrapText="1"/>
    </xf>
    <xf numFmtId="0" fontId="3" fillId="0" borderId="0" xfId="556" applyFont="1" applyFill="1" applyBorder="1" applyAlignment="1">
      <alignment horizontal="center" vertical="center" wrapText="1"/>
    </xf>
    <xf numFmtId="0" fontId="4" fillId="0" borderId="22" xfId="544" applyNumberFormat="1" applyFont="1" applyFill="1" applyBorder="1" applyAlignment="1">
      <alignment vertical="center" wrapText="1"/>
    </xf>
    <xf numFmtId="0" fontId="3" fillId="0" borderId="3" xfId="2" applyNumberFormat="1" applyFont="1" applyFill="1" applyBorder="1" applyAlignment="1">
      <alignment vertical="center" wrapText="1"/>
    </xf>
    <xf numFmtId="0" fontId="3" fillId="0" borderId="18" xfId="3" applyNumberFormat="1" applyFont="1" applyFill="1" applyBorder="1" applyAlignment="1">
      <alignment horizontal="center" vertical="center" wrapText="1"/>
    </xf>
    <xf numFmtId="0" fontId="31" fillId="0" borderId="22" xfId="197" applyNumberFormat="1" applyFont="1" applyBorder="1" applyAlignment="1">
      <alignment vertical="center" wrapText="1"/>
    </xf>
    <xf numFmtId="4" fontId="31" fillId="0" borderId="22" xfId="548" applyNumberFormat="1" applyFont="1" applyBorder="1" applyAlignment="1">
      <alignment horizontal="right" vertical="center" wrapText="1"/>
    </xf>
    <xf numFmtId="0" fontId="4" fillId="0" borderId="4" xfId="2" applyNumberFormat="1" applyFont="1" applyFill="1" applyBorder="1" applyAlignment="1">
      <alignment vertical="center" wrapText="1"/>
    </xf>
    <xf numFmtId="4" fontId="11" fillId="0" borderId="4" xfId="1" applyNumberFormat="1" applyFont="1" applyFill="1" applyBorder="1" applyAlignment="1">
      <alignment horizontal="right" vertical="center" wrapText="1"/>
    </xf>
    <xf numFmtId="0" fontId="6" fillId="0" borderId="0" xfId="6" applyFont="1" applyFill="1" applyAlignment="1">
      <alignment vertical="center" wrapText="1"/>
    </xf>
    <xf numFmtId="4" fontId="6" fillId="0" borderId="0" xfId="6" applyNumberFormat="1" applyFont="1" applyFill="1" applyAlignment="1">
      <alignment vertical="center" wrapText="1"/>
    </xf>
    <xf numFmtId="0" fontId="6" fillId="0" borderId="0" xfId="6" applyFont="1" applyFill="1" applyAlignment="1">
      <alignment vertical="center" wrapText="1"/>
    </xf>
    <xf numFmtId="0" fontId="4" fillId="0" borderId="4" xfId="2" applyNumberFormat="1" applyFont="1" applyFill="1" applyBorder="1" applyAlignment="1">
      <alignment vertical="center" wrapText="1"/>
    </xf>
    <xf numFmtId="4" fontId="4" fillId="0" borderId="4" xfId="1" applyNumberFormat="1" applyFont="1" applyFill="1" applyBorder="1" applyAlignment="1">
      <alignment horizontal="right" vertical="center" wrapText="1"/>
    </xf>
    <xf numFmtId="4" fontId="3" fillId="0" borderId="4" xfId="1" applyNumberFormat="1" applyFont="1" applyFill="1" applyBorder="1" applyAlignment="1">
      <alignment horizontal="right" vertical="center" wrapText="1"/>
    </xf>
    <xf numFmtId="4" fontId="4" fillId="0" borderId="0" xfId="6" applyNumberFormat="1" applyFont="1" applyFill="1" applyAlignment="1">
      <alignment vertical="center" wrapText="1"/>
    </xf>
    <xf numFmtId="4" fontId="4" fillId="2" borderId="4" xfId="1" applyNumberFormat="1" applyFont="1" applyFill="1" applyBorder="1" applyAlignment="1">
      <alignment horizontal="right" vertical="center" wrapText="1"/>
    </xf>
    <xf numFmtId="3" fontId="6" fillId="0" borderId="0" xfId="6" applyNumberFormat="1" applyFont="1" applyFill="1" applyAlignment="1">
      <alignment vertical="center" wrapText="1"/>
    </xf>
    <xf numFmtId="3" fontId="6" fillId="0" borderId="0" xfId="6" applyNumberFormat="1" applyFont="1" applyFill="1" applyBorder="1" applyAlignment="1">
      <alignment vertical="center" wrapText="1"/>
    </xf>
    <xf numFmtId="4" fontId="7" fillId="2" borderId="0" xfId="6" applyNumberFormat="1" applyFont="1" applyFill="1" applyBorder="1" applyAlignment="1">
      <alignment horizontal="center" vertical="center" wrapText="1"/>
    </xf>
    <xf numFmtId="4" fontId="44" fillId="0" borderId="0" xfId="0" applyNumberFormat="1" applyFont="1" applyAlignment="1">
      <alignment vertical="center" wrapText="1"/>
    </xf>
    <xf numFmtId="0" fontId="6" fillId="0" borderId="0" xfId="6" applyFont="1" applyFill="1" applyAlignment="1">
      <alignment vertical="center" wrapText="1"/>
    </xf>
    <xf numFmtId="0" fontId="4" fillId="0" borderId="4" xfId="2" applyNumberFormat="1" applyFont="1" applyFill="1" applyBorder="1" applyAlignment="1">
      <alignment vertical="center" wrapText="1"/>
    </xf>
    <xf numFmtId="4" fontId="4" fillId="0" borderId="4" xfId="1" applyNumberFormat="1" applyFont="1" applyFill="1" applyBorder="1" applyAlignment="1">
      <alignment horizontal="right" vertical="center" wrapText="1"/>
    </xf>
    <xf numFmtId="4" fontId="3" fillId="0" borderId="4" xfId="1" applyNumberFormat="1" applyFont="1" applyFill="1" applyBorder="1" applyAlignment="1">
      <alignment horizontal="right" vertical="center" wrapText="1"/>
    </xf>
    <xf numFmtId="173" fontId="4" fillId="0" borderId="4" xfId="1" applyNumberFormat="1" applyFont="1" applyFill="1" applyBorder="1" applyAlignment="1">
      <alignment horizontal="right" vertical="center" wrapText="1"/>
    </xf>
    <xf numFmtId="4" fontId="6" fillId="0" borderId="0" xfId="6" applyNumberFormat="1" applyFont="1" applyFill="1" applyAlignment="1">
      <alignment vertical="center" wrapText="1"/>
    </xf>
    <xf numFmtId="173" fontId="4" fillId="0" borderId="6" xfId="1" applyNumberFormat="1" applyFont="1" applyFill="1" applyBorder="1" applyAlignment="1">
      <alignment horizontal="right" vertical="center" wrapText="1"/>
    </xf>
    <xf numFmtId="0" fontId="6" fillId="0" borderId="0" xfId="6" applyFont="1" applyFill="1" applyAlignment="1">
      <alignment vertical="center" wrapText="1"/>
    </xf>
    <xf numFmtId="4" fontId="4" fillId="0" borderId="4" xfId="1" applyNumberFormat="1" applyFont="1" applyFill="1" applyBorder="1" applyAlignment="1">
      <alignment horizontal="right" vertical="center" wrapText="1"/>
    </xf>
    <xf numFmtId="4" fontId="3" fillId="0" borderId="4" xfId="1" applyNumberFormat="1" applyFont="1" applyFill="1" applyBorder="1" applyAlignment="1">
      <alignment horizontal="right" vertical="center" wrapText="1"/>
    </xf>
    <xf numFmtId="4" fontId="6" fillId="0" borderId="0" xfId="6" applyNumberFormat="1" applyFont="1" applyFill="1" applyAlignment="1">
      <alignment vertical="center" wrapText="1"/>
    </xf>
    <xf numFmtId="0" fontId="3" fillId="0" borderId="0" xfId="556" applyFont="1" applyFill="1" applyBorder="1" applyAlignment="1">
      <alignment horizontal="center" vertical="center" wrapText="1"/>
    </xf>
    <xf numFmtId="0" fontId="4" fillId="0" borderId="0" xfId="5" applyFont="1" applyFill="1" applyAlignment="1">
      <alignment horizontal="left" vertical="center" wrapText="1"/>
    </xf>
    <xf numFmtId="0" fontId="4" fillId="0" borderId="0" xfId="4" applyNumberFormat="1" applyFont="1" applyFill="1" applyAlignment="1">
      <alignment horizontal="right" vertical="center" wrapText="1"/>
    </xf>
    <xf numFmtId="0" fontId="4" fillId="0" borderId="22" xfId="2" applyNumberFormat="1" applyFont="1" applyFill="1" applyBorder="1" applyAlignment="1">
      <alignment vertical="center" wrapText="1"/>
    </xf>
    <xf numFmtId="0" fontId="4" fillId="0" borderId="4" xfId="2" applyNumberFormat="1" applyFont="1" applyFill="1" applyBorder="1" applyAlignment="1">
      <alignment vertical="center" wrapText="1"/>
    </xf>
    <xf numFmtId="0" fontId="4" fillId="0" borderId="23" xfId="2" applyNumberFormat="1" applyFont="1" applyFill="1" applyBorder="1" applyAlignment="1">
      <alignment vertical="center" wrapText="1"/>
    </xf>
    <xf numFmtId="0" fontId="4" fillId="0" borderId="4" xfId="2" applyNumberFormat="1" applyFont="1" applyFill="1" applyBorder="1" applyAlignment="1">
      <alignment horizontal="left" vertical="center" wrapText="1"/>
    </xf>
    <xf numFmtId="4" fontId="4" fillId="0" borderId="33" xfId="3" applyNumberFormat="1" applyFont="1" applyFill="1" applyBorder="1" applyAlignment="1">
      <alignment horizontal="right" vertical="center" wrapText="1"/>
    </xf>
    <xf numFmtId="4" fontId="4" fillId="0" borderId="22" xfId="3" applyNumberFormat="1" applyFont="1" applyFill="1" applyBorder="1" applyAlignment="1">
      <alignment horizontal="right" vertical="center" wrapText="1"/>
    </xf>
    <xf numFmtId="0" fontId="6" fillId="0" borderId="0" xfId="6" applyFont="1" applyFill="1" applyAlignment="1">
      <alignment vertical="center" wrapText="1"/>
    </xf>
    <xf numFmtId="0" fontId="6" fillId="0" borderId="0" xfId="6" applyFont="1" applyFill="1" applyBorder="1" applyAlignment="1">
      <alignment vertical="center" wrapText="1"/>
    </xf>
    <xf numFmtId="4" fontId="82" fillId="0" borderId="22" xfId="545" applyNumberFormat="1" applyFont="1" applyFill="1" applyBorder="1" applyAlignment="1">
      <alignment horizontal="right"/>
    </xf>
    <xf numFmtId="0" fontId="4" fillId="0" borderId="0" xfId="5" applyNumberFormat="1" applyFont="1" applyFill="1" applyAlignment="1">
      <alignment horizontal="right" vertical="center" wrapText="1"/>
    </xf>
    <xf numFmtId="4" fontId="53" fillId="0" borderId="22" xfId="6" quotePrefix="1" applyNumberFormat="1" applyFont="1" applyFill="1" applyBorder="1" applyAlignment="1">
      <alignment horizontal="center" vertical="center" wrapText="1"/>
    </xf>
    <xf numFmtId="0" fontId="4" fillId="0" borderId="0" xfId="5" applyFont="1" applyFill="1" applyAlignment="1">
      <alignment horizontal="right" vertical="center" wrapText="1"/>
    </xf>
    <xf numFmtId="0" fontId="4" fillId="0" borderId="0" xfId="5" applyNumberFormat="1" applyFont="1" applyFill="1" applyAlignment="1">
      <alignment horizontal="right" vertical="center" wrapText="1"/>
    </xf>
    <xf numFmtId="0" fontId="4" fillId="0" borderId="0" xfId="5" applyNumberFormat="1" applyFont="1" applyFill="1" applyAlignment="1">
      <alignment horizontal="right" vertical="center" wrapText="1"/>
    </xf>
    <xf numFmtId="4" fontId="3" fillId="0" borderId="22" xfId="1" applyNumberFormat="1" applyFont="1" applyFill="1" applyBorder="1" applyAlignment="1">
      <alignment horizontal="center" vertical="center" wrapText="1"/>
    </xf>
    <xf numFmtId="0" fontId="85" fillId="0" borderId="22" xfId="3" applyNumberFormat="1" applyFont="1" applyFill="1" applyBorder="1" applyAlignment="1">
      <alignment horizontal="center" vertical="center" wrapText="1"/>
    </xf>
    <xf numFmtId="4" fontId="85" fillId="0" borderId="22" xfId="1" applyNumberFormat="1" applyFont="1" applyFill="1" applyBorder="1" applyAlignment="1">
      <alignment horizontal="center" vertical="center" wrapText="1"/>
    </xf>
    <xf numFmtId="4" fontId="4" fillId="0" borderId="4" xfId="3" applyNumberFormat="1" applyFont="1" applyFill="1" applyBorder="1" applyAlignment="1">
      <alignment horizontal="center" vertical="center" wrapText="1"/>
    </xf>
    <xf numFmtId="4" fontId="4" fillId="0" borderId="6" xfId="3" applyNumberFormat="1" applyFont="1" applyFill="1" applyBorder="1" applyAlignment="1">
      <alignment horizontal="center" vertical="center" wrapText="1"/>
    </xf>
    <xf numFmtId="4" fontId="4" fillId="0" borderId="22" xfId="0" applyNumberFormat="1" applyFont="1" applyBorder="1" applyAlignment="1">
      <alignment horizontal="center" vertical="center" wrapText="1"/>
    </xf>
    <xf numFmtId="4" fontId="86" fillId="0" borderId="4" xfId="3" applyNumberFormat="1" applyFont="1" applyFill="1" applyBorder="1" applyAlignment="1">
      <alignment horizontal="center" vertical="center" wrapText="1"/>
    </xf>
    <xf numFmtId="4" fontId="3" fillId="0" borderId="4" xfId="1" applyNumberFormat="1" applyFont="1" applyFill="1" applyBorder="1" applyAlignment="1">
      <alignment horizontal="center" vertical="center" wrapText="1"/>
    </xf>
    <xf numFmtId="4" fontId="85" fillId="0" borderId="4" xfId="1" applyNumberFormat="1" applyFont="1" applyFill="1" applyBorder="1" applyAlignment="1">
      <alignment horizontal="center" vertical="center" wrapText="1"/>
    </xf>
    <xf numFmtId="4" fontId="86" fillId="0" borderId="4" xfId="1" applyNumberFormat="1" applyFont="1" applyFill="1" applyBorder="1" applyAlignment="1">
      <alignment horizontal="center" vertical="center" wrapText="1"/>
    </xf>
    <xf numFmtId="0" fontId="4" fillId="0" borderId="6" xfId="2" applyNumberFormat="1" applyFont="1" applyFill="1" applyBorder="1" applyAlignment="1">
      <alignment vertical="center" wrapText="1"/>
    </xf>
    <xf numFmtId="4" fontId="86" fillId="0" borderId="22" xfId="3" applyNumberFormat="1" applyFont="1" applyFill="1" applyBorder="1" applyAlignment="1">
      <alignment horizontal="center" vertical="center" wrapText="1"/>
    </xf>
    <xf numFmtId="4" fontId="4" fillId="0" borderId="22" xfId="3" applyNumberFormat="1" applyFont="1" applyFill="1" applyBorder="1" applyAlignment="1">
      <alignment horizontal="center" vertical="center" wrapText="1"/>
    </xf>
    <xf numFmtId="0" fontId="4" fillId="0" borderId="0" xfId="5" applyNumberFormat="1" applyFont="1" applyFill="1" applyAlignment="1">
      <alignment horizontal="right" vertical="center" wrapText="1"/>
    </xf>
    <xf numFmtId="4" fontId="4" fillId="0" borderId="4" xfId="1" applyNumberFormat="1" applyFont="1" applyFill="1" applyBorder="1" applyAlignment="1">
      <alignment vertical="center" wrapText="1"/>
    </xf>
    <xf numFmtId="4" fontId="4" fillId="2" borderId="4" xfId="1" applyNumberFormat="1" applyFont="1" applyFill="1" applyBorder="1" applyAlignment="1">
      <alignment vertical="center" wrapText="1"/>
    </xf>
    <xf numFmtId="4" fontId="4" fillId="0" borderId="6" xfId="1" applyNumberFormat="1" applyFont="1" applyFill="1" applyBorder="1" applyAlignment="1">
      <alignment vertical="center" wrapText="1"/>
    </xf>
    <xf numFmtId="4" fontId="3" fillId="0" borderId="4" xfId="1" applyNumberFormat="1" applyFont="1" applyFill="1" applyBorder="1" applyAlignment="1">
      <alignment vertical="center" wrapText="1"/>
    </xf>
    <xf numFmtId="49" fontId="53" fillId="0" borderId="0" xfId="6" applyNumberFormat="1" applyFont="1" applyFill="1" applyBorder="1" applyAlignment="1">
      <alignment horizontal="center" vertical="center" wrapText="1"/>
    </xf>
    <xf numFmtId="4" fontId="53" fillId="0" borderId="0" xfId="6" applyNumberFormat="1" applyFont="1" applyFill="1" applyBorder="1" applyAlignment="1">
      <alignment horizontal="center" vertical="center" wrapText="1"/>
    </xf>
    <xf numFmtId="0" fontId="4" fillId="0" borderId="0" xfId="5" applyNumberFormat="1" applyFont="1" applyFill="1" applyAlignment="1">
      <alignment horizontal="right" vertical="center" wrapText="1"/>
    </xf>
    <xf numFmtId="0" fontId="3" fillId="0" borderId="0" xfId="556" applyFont="1" applyFill="1" applyBorder="1" applyAlignment="1">
      <alignment horizontal="center" vertical="center" wrapText="1"/>
    </xf>
    <xf numFmtId="0" fontId="4" fillId="0" borderId="4" xfId="3" applyNumberFormat="1" applyFont="1" applyFill="1" applyBorder="1" applyAlignment="1">
      <alignment horizontal="center" vertical="center" wrapText="1"/>
    </xf>
    <xf numFmtId="0" fontId="3" fillId="0" borderId="4" xfId="6" applyFont="1" applyFill="1" applyBorder="1" applyAlignment="1">
      <alignment horizontal="left" vertical="center" wrapText="1"/>
    </xf>
    <xf numFmtId="0" fontId="92" fillId="0" borderId="0" xfId="6" applyFont="1" applyFill="1" applyAlignment="1">
      <alignment vertical="center" wrapText="1"/>
    </xf>
    <xf numFmtId="0" fontId="3" fillId="96" borderId="4" xfId="3" applyNumberFormat="1" applyFont="1" applyFill="1" applyBorder="1" applyAlignment="1">
      <alignment horizontal="center" vertical="center" wrapText="1"/>
    </xf>
    <xf numFmtId="4" fontId="4" fillId="0" borderId="4" xfId="1" applyNumberFormat="1" applyFont="1" applyFill="1" applyBorder="1" applyAlignment="1">
      <alignment horizontal="right" vertical="center" wrapText="1"/>
    </xf>
    <xf numFmtId="4" fontId="11" fillId="0" borderId="4" xfId="1" applyNumberFormat="1" applyFont="1" applyFill="1" applyBorder="1" applyAlignment="1">
      <alignment horizontal="right" vertical="center" wrapText="1"/>
    </xf>
    <xf numFmtId="176" fontId="4" fillId="0" borderId="22" xfId="1" applyNumberFormat="1" applyFont="1" applyFill="1" applyBorder="1" applyAlignment="1">
      <alignment horizontal="right" vertical="center" wrapText="1"/>
    </xf>
    <xf numFmtId="176" fontId="3" fillId="0" borderId="22" xfId="1" applyNumberFormat="1" applyFont="1" applyFill="1" applyBorder="1" applyAlignment="1">
      <alignment horizontal="right" vertical="center" wrapText="1"/>
    </xf>
    <xf numFmtId="4" fontId="11" fillId="0" borderId="6" xfId="1" applyNumberFormat="1" applyFont="1" applyFill="1" applyBorder="1" applyAlignment="1">
      <alignment horizontal="right" vertical="center" wrapText="1"/>
    </xf>
    <xf numFmtId="176" fontId="4" fillId="0" borderId="4" xfId="1" applyNumberFormat="1" applyFont="1" applyFill="1" applyBorder="1" applyAlignment="1">
      <alignment horizontal="right" vertical="center" wrapText="1"/>
    </xf>
    <xf numFmtId="176" fontId="3" fillId="0" borderId="4" xfId="1" applyNumberFormat="1" applyFont="1" applyFill="1" applyBorder="1" applyAlignment="1">
      <alignment horizontal="right" vertical="center" wrapText="1"/>
    </xf>
    <xf numFmtId="0" fontId="4" fillId="0" borderId="3" xfId="2" applyNumberFormat="1" applyFont="1" applyFill="1" applyBorder="1" applyAlignment="1">
      <alignment vertical="center" wrapText="1"/>
    </xf>
    <xf numFmtId="4" fontId="86" fillId="0" borderId="3" xfId="3" applyNumberFormat="1" applyFont="1" applyFill="1" applyBorder="1" applyAlignment="1">
      <alignment horizontal="center" vertical="center" wrapText="1"/>
    </xf>
    <xf numFmtId="4" fontId="4" fillId="0" borderId="3" xfId="3" applyNumberFormat="1" applyFont="1" applyFill="1" applyBorder="1" applyAlignment="1">
      <alignment horizontal="center" vertical="center" wrapText="1"/>
    </xf>
    <xf numFmtId="4" fontId="4" fillId="0" borderId="40" xfId="3" applyNumberFormat="1" applyFont="1" applyFill="1" applyBorder="1" applyAlignment="1">
      <alignment horizontal="center" vertical="center" wrapText="1"/>
    </xf>
    <xf numFmtId="176" fontId="4" fillId="0" borderId="41" xfId="0" applyNumberFormat="1" applyFont="1" applyBorder="1" applyAlignment="1">
      <alignment horizontal="right" vertical="center" wrapText="1"/>
    </xf>
    <xf numFmtId="176" fontId="3" fillId="0" borderId="41" xfId="0" applyNumberFormat="1" applyFont="1" applyBorder="1" applyAlignment="1">
      <alignment horizontal="right" vertical="center" wrapText="1"/>
    </xf>
    <xf numFmtId="4" fontId="4" fillId="0" borderId="3" xfId="3" applyNumberFormat="1" applyFont="1" applyFill="1" applyBorder="1" applyAlignment="1">
      <alignment horizontal="right" vertical="center" wrapText="1"/>
    </xf>
    <xf numFmtId="4" fontId="86" fillId="0" borderId="40" xfId="3" applyNumberFormat="1" applyFont="1" applyFill="1" applyBorder="1" applyAlignment="1">
      <alignment horizontal="right" vertical="center" wrapText="1"/>
    </xf>
    <xf numFmtId="4" fontId="31" fillId="0" borderId="40" xfId="3" applyNumberFormat="1" applyFont="1" applyFill="1" applyBorder="1" applyAlignment="1">
      <alignment horizontal="right" vertical="center" wrapText="1"/>
    </xf>
    <xf numFmtId="4" fontId="86" fillId="0" borderId="6" xfId="3" applyNumberFormat="1" applyFont="1" applyFill="1" applyBorder="1" applyAlignment="1">
      <alignment horizontal="right" vertical="center" wrapText="1"/>
    </xf>
    <xf numFmtId="4" fontId="31" fillId="0" borderId="6" xfId="3" applyNumberFormat="1" applyFont="1" applyFill="1" applyBorder="1" applyAlignment="1">
      <alignment horizontal="right" vertical="center" wrapText="1"/>
    </xf>
    <xf numFmtId="4" fontId="86" fillId="0" borderId="22" xfId="3" applyNumberFormat="1" applyFont="1" applyFill="1" applyBorder="1" applyAlignment="1">
      <alignment horizontal="right" vertical="center" wrapText="1"/>
    </xf>
    <xf numFmtId="4" fontId="31" fillId="0" borderId="22" xfId="3" applyNumberFormat="1" applyFont="1" applyFill="1" applyBorder="1" applyAlignment="1">
      <alignment horizontal="right" vertical="center" wrapText="1"/>
    </xf>
    <xf numFmtId="4" fontId="4" fillId="0" borderId="22" xfId="0" applyNumberFormat="1" applyFont="1" applyBorder="1" applyAlignment="1">
      <alignment horizontal="right" vertical="center" wrapText="1"/>
    </xf>
    <xf numFmtId="4" fontId="86" fillId="0" borderId="6" xfId="1" applyNumberFormat="1" applyFont="1" applyFill="1" applyBorder="1" applyAlignment="1">
      <alignment horizontal="right" vertical="center" wrapText="1"/>
    </xf>
    <xf numFmtId="4" fontId="85" fillId="0" borderId="4" xfId="1" applyNumberFormat="1" applyFont="1" applyFill="1" applyBorder="1" applyAlignment="1">
      <alignment horizontal="right" vertical="center" wrapText="1"/>
    </xf>
    <xf numFmtId="4" fontId="53" fillId="0" borderId="42" xfId="6" applyNumberFormat="1" applyFont="1" applyFill="1" applyBorder="1" applyAlignment="1">
      <alignment horizontal="center" vertical="center" wrapText="1"/>
    </xf>
    <xf numFmtId="176" fontId="4" fillId="0" borderId="22" xfId="3" applyNumberFormat="1" applyFont="1" applyFill="1" applyBorder="1" applyAlignment="1">
      <alignment horizontal="right" vertical="center" wrapText="1"/>
    </xf>
    <xf numFmtId="176" fontId="3" fillId="0" borderId="22" xfId="3" applyNumberFormat="1" applyFont="1" applyFill="1" applyBorder="1" applyAlignment="1">
      <alignment horizontal="right" vertical="center" wrapText="1"/>
    </xf>
    <xf numFmtId="176" fontId="4" fillId="0" borderId="4" xfId="1" applyNumberFormat="1" applyFont="1" applyFill="1" applyBorder="1" applyAlignment="1">
      <alignment wrapText="1"/>
    </xf>
    <xf numFmtId="176" fontId="3" fillId="0" borderId="4" xfId="1" applyNumberFormat="1" applyFont="1" applyFill="1" applyBorder="1" applyAlignment="1">
      <alignment vertical="center" wrapText="1"/>
    </xf>
    <xf numFmtId="176" fontId="4" fillId="0" borderId="4" xfId="3" applyNumberFormat="1" applyFont="1" applyFill="1" applyBorder="1" applyAlignment="1">
      <alignment wrapText="1"/>
    </xf>
    <xf numFmtId="176" fontId="3" fillId="0" borderId="4" xfId="3" applyNumberFormat="1" applyFont="1" applyFill="1" applyBorder="1" applyAlignment="1">
      <alignment horizontal="right" vertical="center" wrapText="1"/>
    </xf>
    <xf numFmtId="176" fontId="3" fillId="0" borderId="4" xfId="3" applyNumberFormat="1" applyFont="1" applyFill="1" applyBorder="1" applyAlignment="1">
      <alignment vertical="center" wrapText="1"/>
    </xf>
    <xf numFmtId="4" fontId="4" fillId="0" borderId="22" xfId="6" applyNumberFormat="1" applyFont="1" applyFill="1" applyBorder="1" applyAlignment="1">
      <alignment horizontal="right" vertical="center" wrapText="1"/>
    </xf>
    <xf numFmtId="176" fontId="4" fillId="0" borderId="22" xfId="6" applyNumberFormat="1" applyFont="1" applyFill="1" applyBorder="1" applyAlignment="1">
      <alignment horizontal="right" vertical="center" wrapText="1"/>
    </xf>
    <xf numFmtId="176" fontId="3" fillId="0" borderId="22" xfId="6" applyNumberFormat="1" applyFont="1" applyFill="1" applyBorder="1" applyAlignment="1">
      <alignment horizontal="right" vertical="center" wrapText="1"/>
    </xf>
    <xf numFmtId="177" fontId="4" fillId="0" borderId="4" xfId="1" applyNumberFormat="1" applyFont="1" applyFill="1" applyBorder="1" applyAlignment="1">
      <alignment horizontal="right" vertical="center" wrapText="1"/>
    </xf>
    <xf numFmtId="177" fontId="3" fillId="0" borderId="4" xfId="1" applyNumberFormat="1" applyFont="1" applyFill="1" applyBorder="1" applyAlignment="1">
      <alignment horizontal="right" vertical="center" wrapText="1"/>
    </xf>
    <xf numFmtId="176" fontId="36" fillId="0" borderId="22" xfId="0" applyNumberFormat="1" applyFont="1" applyBorder="1"/>
    <xf numFmtId="176" fontId="94" fillId="0" borderId="22" xfId="0" applyNumberFormat="1" applyFont="1" applyBorder="1" applyAlignment="1">
      <alignment vertical="center"/>
    </xf>
    <xf numFmtId="176" fontId="31" fillId="2" borderId="4" xfId="1" applyNumberFormat="1" applyFont="1" applyFill="1" applyBorder="1" applyAlignment="1">
      <alignment horizontal="right" vertical="center" wrapText="1"/>
    </xf>
    <xf numFmtId="176" fontId="7" fillId="2" borderId="4" xfId="1" applyNumberFormat="1" applyFont="1" applyFill="1" applyBorder="1" applyAlignment="1">
      <alignment horizontal="right" vertical="center" wrapText="1"/>
    </xf>
    <xf numFmtId="4" fontId="31" fillId="94" borderId="23" xfId="0" applyNumberFormat="1" applyFont="1" applyFill="1" applyBorder="1" applyAlignment="1">
      <alignment horizontal="right" vertical="center"/>
    </xf>
    <xf numFmtId="4" fontId="31" fillId="94" borderId="22" xfId="0" applyNumberFormat="1" applyFont="1" applyFill="1" applyBorder="1" applyAlignment="1">
      <alignment horizontal="right" vertical="center"/>
    </xf>
    <xf numFmtId="176" fontId="32" fillId="94" borderId="22" xfId="0" applyNumberFormat="1" applyFont="1" applyFill="1" applyBorder="1" applyAlignment="1">
      <alignment horizontal="right" vertical="center"/>
    </xf>
    <xf numFmtId="176" fontId="14" fillId="94" borderId="22" xfId="0" applyNumberFormat="1" applyFont="1" applyFill="1" applyBorder="1" applyAlignment="1">
      <alignment horizontal="right" vertical="center"/>
    </xf>
    <xf numFmtId="4" fontId="31" fillId="94" borderId="23" xfId="0" applyNumberFormat="1" applyFont="1" applyFill="1" applyBorder="1" applyAlignment="1">
      <alignment horizontal="right"/>
    </xf>
    <xf numFmtId="4" fontId="31" fillId="94" borderId="22" xfId="0" applyNumberFormat="1" applyFont="1" applyFill="1" applyBorder="1" applyAlignment="1">
      <alignment horizontal="right"/>
    </xf>
    <xf numFmtId="4" fontId="32" fillId="94" borderId="22" xfId="0" applyNumberFormat="1" applyFont="1" applyFill="1" applyBorder="1" applyAlignment="1">
      <alignment horizontal="right"/>
    </xf>
    <xf numFmtId="176" fontId="32" fillId="94" borderId="22" xfId="0" applyNumberFormat="1" applyFont="1" applyFill="1" applyBorder="1" applyAlignment="1">
      <alignment horizontal="right"/>
    </xf>
    <xf numFmtId="4" fontId="7" fillId="0" borderId="4" xfId="1" applyNumberFormat="1" applyFont="1" applyFill="1" applyBorder="1" applyAlignment="1">
      <alignment horizontal="right" vertical="center" wrapText="1"/>
    </xf>
    <xf numFmtId="0" fontId="3" fillId="96" borderId="6" xfId="3" applyNumberFormat="1" applyFont="1" applyFill="1" applyBorder="1" applyAlignment="1">
      <alignment horizontal="center" vertical="center" wrapText="1"/>
    </xf>
    <xf numFmtId="0" fontId="3" fillId="96" borderId="22" xfId="3" applyNumberFormat="1" applyFont="1" applyFill="1" applyBorder="1" applyAlignment="1">
      <alignment horizontal="center" vertical="center" wrapText="1"/>
    </xf>
    <xf numFmtId="178" fontId="4" fillId="0" borderId="4" xfId="1" applyNumberFormat="1" applyFont="1" applyFill="1" applyBorder="1" applyAlignment="1">
      <alignment horizontal="right" vertical="center" wrapText="1"/>
    </xf>
    <xf numFmtId="178" fontId="3" fillId="0" borderId="4" xfId="1" applyNumberFormat="1" applyFont="1" applyFill="1" applyBorder="1" applyAlignment="1">
      <alignment horizontal="right" vertical="center" wrapText="1"/>
    </xf>
    <xf numFmtId="0" fontId="53" fillId="0" borderId="42" xfId="6" applyFont="1" applyFill="1" applyBorder="1" applyAlignment="1">
      <alignment horizontal="center" vertical="center" wrapText="1"/>
    </xf>
    <xf numFmtId="179" fontId="4" fillId="0" borderId="33" xfId="3" applyNumberFormat="1" applyFont="1" applyFill="1" applyBorder="1" applyAlignment="1">
      <alignment horizontal="right" vertical="center" wrapText="1"/>
    </xf>
    <xf numFmtId="179" fontId="3" fillId="0" borderId="22" xfId="3" applyNumberFormat="1" applyFont="1" applyFill="1" applyBorder="1" applyAlignment="1">
      <alignment horizontal="right" vertical="center" wrapText="1"/>
    </xf>
    <xf numFmtId="176" fontId="4" fillId="2" borderId="4" xfId="1" applyNumberFormat="1" applyFont="1" applyFill="1" applyBorder="1" applyAlignment="1">
      <alignment horizontal="right" vertical="center" wrapText="1"/>
    </xf>
    <xf numFmtId="176" fontId="3" fillId="2" borderId="4" xfId="1" applyNumberFormat="1" applyFont="1" applyFill="1" applyBorder="1" applyAlignment="1">
      <alignment horizontal="right" vertical="center" wrapText="1"/>
    </xf>
    <xf numFmtId="4" fontId="4" fillId="0" borderId="4" xfId="166" applyNumberFormat="1" applyFont="1" applyFill="1" applyBorder="1" applyAlignment="1">
      <alignment horizontal="right" vertical="center" wrapText="1"/>
    </xf>
    <xf numFmtId="179" fontId="4" fillId="0" borderId="4" xfId="3" applyNumberFormat="1" applyFont="1" applyFill="1" applyBorder="1" applyAlignment="1">
      <alignment horizontal="right" vertical="center" wrapText="1"/>
    </xf>
    <xf numFmtId="179" fontId="3" fillId="0" borderId="4" xfId="3" applyNumberFormat="1" applyFont="1" applyFill="1" applyBorder="1" applyAlignment="1">
      <alignment horizontal="right" vertical="center" wrapText="1"/>
    </xf>
    <xf numFmtId="4" fontId="3" fillId="0" borderId="34" xfId="1" applyNumberFormat="1" applyFont="1" applyFill="1" applyBorder="1" applyAlignment="1">
      <alignment horizontal="right" vertical="center" wrapText="1"/>
    </xf>
    <xf numFmtId="176" fontId="4" fillId="2" borderId="4" xfId="1" applyNumberFormat="1" applyFont="1" applyFill="1" applyBorder="1" applyAlignment="1">
      <alignment vertical="center" wrapText="1"/>
    </xf>
    <xf numFmtId="176" fontId="3" fillId="2" borderId="4" xfId="1" applyNumberFormat="1" applyFont="1" applyFill="1" applyBorder="1" applyAlignment="1">
      <alignment vertical="center" wrapText="1"/>
    </xf>
    <xf numFmtId="4" fontId="7" fillId="0" borderId="22" xfId="1" applyNumberFormat="1" applyFont="1" applyFill="1" applyBorder="1" applyAlignment="1">
      <alignment horizontal="right" vertical="center" wrapText="1"/>
    </xf>
    <xf numFmtId="176" fontId="45" fillId="0" borderId="4" xfId="2" applyNumberFormat="1" applyFont="1" applyFill="1" applyBorder="1" applyAlignment="1">
      <alignment vertical="top" wrapText="1"/>
    </xf>
    <xf numFmtId="176" fontId="95" fillId="0" borderId="4" xfId="2" applyNumberFormat="1" applyFont="1" applyFill="1" applyBorder="1" applyAlignment="1">
      <alignment vertical="top" wrapText="1"/>
    </xf>
    <xf numFmtId="176" fontId="32" fillId="0" borderId="22" xfId="1" applyNumberFormat="1" applyFont="1" applyFill="1" applyBorder="1" applyAlignment="1">
      <alignment horizontal="right" vertical="center" wrapText="1"/>
    </xf>
    <xf numFmtId="176" fontId="14" fillId="0" borderId="22" xfId="1" applyNumberFormat="1" applyFont="1" applyFill="1" applyBorder="1" applyAlignment="1">
      <alignment horizontal="right" vertical="center" wrapText="1"/>
    </xf>
    <xf numFmtId="172" fontId="11" fillId="0" borderId="2" xfId="0" applyNumberFormat="1" applyFont="1" applyBorder="1" applyAlignment="1"/>
    <xf numFmtId="180" fontId="11" fillId="0" borderId="16" xfId="0" applyNumberFormat="1" applyFont="1" applyBorder="1" applyAlignment="1"/>
    <xf numFmtId="180" fontId="37" fillId="0" borderId="16" xfId="0" applyNumberFormat="1" applyFont="1" applyBorder="1" applyAlignment="1">
      <alignment vertical="center"/>
    </xf>
    <xf numFmtId="176" fontId="11" fillId="36" borderId="20" xfId="0" applyNumberFormat="1" applyFont="1" applyFill="1" applyBorder="1" applyAlignment="1">
      <alignment wrapText="1"/>
    </xf>
    <xf numFmtId="176" fontId="37" fillId="36" borderId="20" xfId="0" applyNumberFormat="1" applyFont="1" applyFill="1" applyBorder="1" applyAlignment="1">
      <alignment vertical="center" wrapText="1"/>
    </xf>
    <xf numFmtId="176" fontId="31" fillId="0" borderId="22" xfId="548" applyNumberFormat="1" applyFont="1" applyBorder="1" applyAlignment="1">
      <alignment horizontal="right" vertical="center" wrapText="1"/>
    </xf>
    <xf numFmtId="176" fontId="7" fillId="0" borderId="22" xfId="548" applyNumberFormat="1" applyFont="1" applyBorder="1" applyAlignment="1">
      <alignment horizontal="right" vertical="center" wrapText="1"/>
    </xf>
    <xf numFmtId="0" fontId="50" fillId="0" borderId="22" xfId="217" applyNumberFormat="1" applyFont="1" applyBorder="1" applyAlignment="1">
      <alignment vertical="center" wrapText="1"/>
    </xf>
    <xf numFmtId="4" fontId="50" fillId="0" borderId="22" xfId="234" applyNumberFormat="1" applyFont="1" applyBorder="1" applyAlignment="1">
      <alignment horizontal="right" vertical="center" wrapText="1"/>
    </xf>
    <xf numFmtId="176" fontId="50" fillId="0" borderId="22" xfId="234" applyNumberFormat="1" applyFont="1" applyBorder="1" applyAlignment="1">
      <alignment horizontal="right" vertical="center" wrapText="1"/>
    </xf>
    <xf numFmtId="176" fontId="96" fillId="0" borderId="22" xfId="234" applyNumberFormat="1" applyFont="1" applyBorder="1" applyAlignment="1">
      <alignment horizontal="right" vertical="center" wrapText="1"/>
    </xf>
    <xf numFmtId="176" fontId="82" fillId="0" borderId="22" xfId="538" applyNumberFormat="1" applyFont="1" applyFill="1" applyBorder="1" applyAlignment="1">
      <alignment horizontal="right"/>
    </xf>
    <xf numFmtId="176" fontId="97" fillId="0" borderId="22" xfId="538" applyNumberFormat="1" applyFont="1" applyFill="1" applyBorder="1" applyAlignment="1">
      <alignment horizontal="right" vertical="center"/>
    </xf>
    <xf numFmtId="174" fontId="4" fillId="0" borderId="22" xfId="1" applyNumberFormat="1" applyFont="1" applyFill="1" applyBorder="1" applyAlignment="1">
      <alignment horizontal="right" vertical="center" wrapText="1"/>
    </xf>
    <xf numFmtId="178" fontId="4" fillId="0" borderId="22" xfId="1" applyNumberFormat="1" applyFont="1" applyFill="1" applyBorder="1" applyAlignment="1">
      <alignment horizontal="right" vertical="center" wrapText="1"/>
    </xf>
    <xf numFmtId="178" fontId="3" fillId="0" borderId="22" xfId="1" applyNumberFormat="1" applyFont="1" applyFill="1" applyBorder="1" applyAlignment="1">
      <alignment horizontal="right" vertical="center" wrapText="1"/>
    </xf>
    <xf numFmtId="0" fontId="3" fillId="0" borderId="0" xfId="0" applyFont="1" applyFill="1" applyBorder="1" applyAlignment="1">
      <alignment horizontal="center" vertical="center" wrapText="1"/>
    </xf>
    <xf numFmtId="0" fontId="4" fillId="0" borderId="0" xfId="6" applyFont="1" applyAlignment="1">
      <alignment horizontal="left" vertical="center" wrapText="1"/>
    </xf>
    <xf numFmtId="0" fontId="4" fillId="0" borderId="0" xfId="6" applyFont="1" applyFill="1" applyAlignment="1">
      <alignment horizontal="left" vertical="center" wrapText="1"/>
    </xf>
    <xf numFmtId="0" fontId="3" fillId="0" borderId="0" xfId="6" applyFont="1" applyFill="1" applyBorder="1" applyAlignment="1">
      <alignment horizontal="center" vertical="center" wrapText="1"/>
    </xf>
    <xf numFmtId="0" fontId="4" fillId="0" borderId="0" xfId="6" applyFont="1" applyAlignment="1">
      <alignment horizontal="justify" vertical="center" wrapText="1"/>
    </xf>
    <xf numFmtId="0" fontId="7" fillId="94" borderId="0" xfId="6" applyFont="1" applyFill="1" applyBorder="1" applyAlignment="1">
      <alignment horizontal="center" vertical="center" wrapText="1"/>
    </xf>
    <xf numFmtId="0" fontId="7" fillId="2" borderId="0" xfId="6" applyFont="1" applyFill="1" applyBorder="1" applyAlignment="1">
      <alignment horizontal="center" vertical="center" wrapText="1"/>
    </xf>
    <xf numFmtId="0" fontId="7" fillId="2" borderId="5" xfId="6" applyFont="1" applyFill="1" applyBorder="1" applyAlignment="1">
      <alignment horizontal="center" vertical="center" wrapText="1"/>
    </xf>
    <xf numFmtId="0" fontId="93" fillId="0" borderId="0" xfId="905" applyFont="1" applyFill="1" applyBorder="1" applyAlignment="1">
      <alignment horizontal="left" wrapText="1"/>
    </xf>
    <xf numFmtId="0" fontId="93" fillId="0" borderId="0" xfId="905" applyFont="1" applyFill="1" applyBorder="1" applyAlignment="1">
      <alignment horizontal="justify" wrapText="1"/>
    </xf>
    <xf numFmtId="0" fontId="93" fillId="0" borderId="0" xfId="905" applyFont="1" applyFill="1" applyBorder="1" applyAlignment="1">
      <alignment horizontal="justify" vertical="center" wrapText="1"/>
    </xf>
    <xf numFmtId="0" fontId="93" fillId="0" borderId="0" xfId="906" applyFont="1" applyFill="1" applyBorder="1" applyAlignment="1">
      <alignment horizontal="justify" vertical="center" wrapText="1"/>
    </xf>
    <xf numFmtId="0" fontId="7" fillId="2" borderId="0" xfId="6" applyNumberFormat="1" applyFont="1" applyFill="1" applyBorder="1" applyAlignment="1">
      <alignment horizontal="center" vertical="center" wrapText="1"/>
    </xf>
    <xf numFmtId="0" fontId="37" fillId="0" borderId="0" xfId="170" applyNumberFormat="1" applyFont="1" applyFill="1" applyBorder="1" applyAlignment="1">
      <alignment horizontal="center" vertical="center" wrapText="1"/>
    </xf>
    <xf numFmtId="0" fontId="37" fillId="0" borderId="0" xfId="170" applyFont="1" applyFill="1" applyBorder="1" applyAlignment="1">
      <alignment horizontal="center" vertical="center" wrapText="1"/>
    </xf>
    <xf numFmtId="0" fontId="4" fillId="0" borderId="0" xfId="5" applyNumberFormat="1" applyFont="1" applyFill="1" applyAlignment="1">
      <alignment horizontal="right" vertical="center" wrapText="1"/>
    </xf>
    <xf numFmtId="0" fontId="0" fillId="0" borderId="5" xfId="0" applyBorder="1" applyAlignment="1">
      <alignment vertical="center" wrapText="1"/>
    </xf>
    <xf numFmtId="0" fontId="7" fillId="0" borderId="0" xfId="6" applyFont="1" applyFill="1" applyBorder="1" applyAlignment="1">
      <alignment horizontal="center" vertical="top" wrapText="1"/>
    </xf>
  </cellXfs>
  <cellStyles count="939">
    <cellStyle name="1. Заголовок приложения" xfId="119"/>
    <cellStyle name="2. Номер таблицы" xfId="120"/>
    <cellStyle name="20% - Accent1" xfId="56"/>
    <cellStyle name="20% - Accent1 2" xfId="305"/>
    <cellStyle name="20% - Accent1 2 2" xfId="557"/>
    <cellStyle name="20% - Accent1 3" xfId="304"/>
    <cellStyle name="20% - Accent1 3 2" xfId="558"/>
    <cellStyle name="20% - Accent1 3 3" xfId="559"/>
    <cellStyle name="20% - Accent1 4" xfId="276"/>
    <cellStyle name="20% - Accent1 5" xfId="560"/>
    <cellStyle name="20% - Accent2" xfId="60"/>
    <cellStyle name="20% - Accent2 2" xfId="307"/>
    <cellStyle name="20% - Accent2 2 2" xfId="561"/>
    <cellStyle name="20% - Accent2 3" xfId="308"/>
    <cellStyle name="20% - Accent2 3 2" xfId="562"/>
    <cellStyle name="20% - Accent2 4" xfId="306"/>
    <cellStyle name="20% - Accent2 5" xfId="272"/>
    <cellStyle name="20% - Accent2 6" xfId="563"/>
    <cellStyle name="20% - Accent3" xfId="64"/>
    <cellStyle name="20% - Accent3 2" xfId="310"/>
    <cellStyle name="20% - Accent3 2 2" xfId="564"/>
    <cellStyle name="20% - Accent3 3" xfId="311"/>
    <cellStyle name="20% - Accent3 3 2" xfId="565"/>
    <cellStyle name="20% - Accent3 4" xfId="309"/>
    <cellStyle name="20% - Accent3 5" xfId="273"/>
    <cellStyle name="20% - Accent3 6" xfId="566"/>
    <cellStyle name="20% - Accent4" xfId="68"/>
    <cellStyle name="20% - Accent4 2" xfId="313"/>
    <cellStyle name="20% - Accent4 2 2" xfId="567"/>
    <cellStyle name="20% - Accent4 3" xfId="312"/>
    <cellStyle name="20% - Accent4 3 2" xfId="568"/>
    <cellStyle name="20% - Accent4 3 3" xfId="569"/>
    <cellStyle name="20% - Accent4 4" xfId="275"/>
    <cellStyle name="20% - Accent4 5" xfId="570"/>
    <cellStyle name="20% - Accent5" xfId="72"/>
    <cellStyle name="20% - Accent5 2" xfId="315"/>
    <cellStyle name="20% - Accent5 2 2" xfId="571"/>
    <cellStyle name="20% - Accent5 3" xfId="314"/>
    <cellStyle name="20% - Accent5 3 2" xfId="572"/>
    <cellStyle name="20% - Accent5 3 3" xfId="573"/>
    <cellStyle name="20% - Accent5 4" xfId="277"/>
    <cellStyle name="20% - Accent5 5" xfId="574"/>
    <cellStyle name="20% - Accent6" xfId="76"/>
    <cellStyle name="20% - Accent6 2" xfId="317"/>
    <cellStyle name="20% - Accent6 2 2" xfId="575"/>
    <cellStyle name="20% - Accent6 3" xfId="316"/>
    <cellStyle name="20% - Accent6 3 2" xfId="576"/>
    <cellStyle name="20% - Accent6 3 3" xfId="577"/>
    <cellStyle name="20% - Accent6 4" xfId="278"/>
    <cellStyle name="20% - Accent6 5" xfId="578"/>
    <cellStyle name="20% — акцент1" xfId="318"/>
    <cellStyle name="20% - Акцент1 2" xfId="99"/>
    <cellStyle name="20% - Акцент1 2 2" xfId="579"/>
    <cellStyle name="20% — акцент2" xfId="319"/>
    <cellStyle name="20% - Акцент2 2" xfId="101"/>
    <cellStyle name="20% - Акцент2 2 2" xfId="580"/>
    <cellStyle name="20% — акцент3" xfId="320"/>
    <cellStyle name="20% - Акцент3 2" xfId="103"/>
    <cellStyle name="20% - Акцент3 2 2" xfId="581"/>
    <cellStyle name="20% — акцент4" xfId="321"/>
    <cellStyle name="20% - Акцент4 2" xfId="105"/>
    <cellStyle name="20% - Акцент4 2 2" xfId="582"/>
    <cellStyle name="20% — акцент5" xfId="322"/>
    <cellStyle name="20% - Акцент5 2" xfId="107"/>
    <cellStyle name="20% - Акцент5 2 2" xfId="583"/>
    <cellStyle name="20% — акцент6" xfId="323"/>
    <cellStyle name="20% - Акцент6 2" xfId="109"/>
    <cellStyle name="20% - Акцент6 2 2" xfId="584"/>
    <cellStyle name="3. Заголовок таблицы" xfId="121"/>
    <cellStyle name="4. Единица измерения" xfId="122"/>
    <cellStyle name="40% - Accent1" xfId="57"/>
    <cellStyle name="40% - Accent1 2" xfId="325"/>
    <cellStyle name="40% - Accent1 2 2" xfId="585"/>
    <cellStyle name="40% - Accent1 3" xfId="324"/>
    <cellStyle name="40% - Accent1 3 2" xfId="586"/>
    <cellStyle name="40% - Accent1 3 3" xfId="587"/>
    <cellStyle name="40% - Accent1 4" xfId="279"/>
    <cellStyle name="40% - Accent1 5" xfId="588"/>
    <cellStyle name="40% - Accent2" xfId="61"/>
    <cellStyle name="40% - Accent2 2" xfId="327"/>
    <cellStyle name="40% - Accent2 2 2" xfId="589"/>
    <cellStyle name="40% - Accent2 3" xfId="326"/>
    <cellStyle name="40% - Accent2 3 2" xfId="590"/>
    <cellStyle name="40% - Accent2 3 3" xfId="591"/>
    <cellStyle name="40% - Accent2 4" xfId="280"/>
    <cellStyle name="40% - Accent2 5" xfId="592"/>
    <cellStyle name="40% - Accent3" xfId="65"/>
    <cellStyle name="40% - Accent3 2" xfId="329"/>
    <cellStyle name="40% - Accent3 2 2" xfId="593"/>
    <cellStyle name="40% - Accent3 3" xfId="330"/>
    <cellStyle name="40% - Accent3 3 2" xfId="594"/>
    <cellStyle name="40% - Accent3 4" xfId="328"/>
    <cellStyle name="40% - Accent3 5" xfId="281"/>
    <cellStyle name="40% - Accent3 6" xfId="595"/>
    <cellStyle name="40% - Accent4" xfId="69"/>
    <cellStyle name="40% - Accent4 2" xfId="332"/>
    <cellStyle name="40% - Accent4 2 2" xfId="596"/>
    <cellStyle name="40% - Accent4 3" xfId="331"/>
    <cellStyle name="40% - Accent4 3 2" xfId="597"/>
    <cellStyle name="40% - Accent4 3 3" xfId="598"/>
    <cellStyle name="40% - Accent4 4" xfId="282"/>
    <cellStyle name="40% - Accent4 5" xfId="599"/>
    <cellStyle name="40% - Accent5" xfId="73"/>
    <cellStyle name="40% - Accent5 2" xfId="334"/>
    <cellStyle name="40% - Accent5 2 2" xfId="600"/>
    <cellStyle name="40% - Accent5 3" xfId="333"/>
    <cellStyle name="40% - Accent5 3 2" xfId="601"/>
    <cellStyle name="40% - Accent5 3 3" xfId="602"/>
    <cellStyle name="40% - Accent5 4" xfId="283"/>
    <cellStyle name="40% - Accent5 5" xfId="603"/>
    <cellStyle name="40% - Accent6" xfId="77"/>
    <cellStyle name="40% - Accent6 2" xfId="336"/>
    <cellStyle name="40% - Accent6 2 2" xfId="604"/>
    <cellStyle name="40% - Accent6 3" xfId="335"/>
    <cellStyle name="40% - Accent6 3 2" xfId="605"/>
    <cellStyle name="40% - Accent6 3 3" xfId="606"/>
    <cellStyle name="40% - Accent6 4" xfId="284"/>
    <cellStyle name="40% - Accent6 5" xfId="607"/>
    <cellStyle name="40% — акцент1" xfId="337"/>
    <cellStyle name="40% - Акцент1 2" xfId="100"/>
    <cellStyle name="40% - Акцент1 2 2" xfId="608"/>
    <cellStyle name="40% — акцент2" xfId="338"/>
    <cellStyle name="40% - Акцент2 2" xfId="102"/>
    <cellStyle name="40% - Акцент2 2 2" xfId="609"/>
    <cellStyle name="40% — акцент3" xfId="339"/>
    <cellStyle name="40% - Акцент3 2" xfId="104"/>
    <cellStyle name="40% - Акцент3 2 2" xfId="610"/>
    <cellStyle name="40% — акцент4" xfId="340"/>
    <cellStyle name="40% - Акцент4 2" xfId="106"/>
    <cellStyle name="40% - Акцент4 2 2" xfId="611"/>
    <cellStyle name="40% — акцент5" xfId="341"/>
    <cellStyle name="40% - Акцент5 2" xfId="108"/>
    <cellStyle name="40% - Акцент5 2 2" xfId="612"/>
    <cellStyle name="40% — акцент6" xfId="342"/>
    <cellStyle name="40% - Акцент6 2" xfId="110"/>
    <cellStyle name="40% - Акцент6 2 2" xfId="613"/>
    <cellStyle name="5. Заголовки столбцов" xfId="123"/>
    <cellStyle name="5. Заголовки столбцов 2" xfId="257"/>
    <cellStyle name="5. Заголовки столбцов 2 2" xfId="262"/>
    <cellStyle name="5. Заголовки столбцов 2 2 2" xfId="499"/>
    <cellStyle name="5. Заголовки столбцов 2 2 2 2" xfId="614"/>
    <cellStyle name="5. Заголовки столбцов 2 2 2 3" xfId="615"/>
    <cellStyle name="5. Заголовки столбцов 2 2 2 4" xfId="900"/>
    <cellStyle name="5. Заголовки столбцов 2 2 2 5" xfId="897"/>
    <cellStyle name="5. Заголовки столбцов 2 2 3" xfId="616"/>
    <cellStyle name="5. Заголовки столбцов 2 2 3 2" xfId="617"/>
    <cellStyle name="5. Заголовки столбцов 2 2 4" xfId="618"/>
    <cellStyle name="5. Заголовки столбцов 2 3" xfId="488"/>
    <cellStyle name="5. Заголовки столбцов 2 3 2" xfId="619"/>
    <cellStyle name="5. Заголовки столбцов 2 3 3" xfId="620"/>
    <cellStyle name="5. Заголовки столбцов 2 3 4" xfId="880"/>
    <cellStyle name="5. Заголовки столбцов 2 3 5" xfId="881"/>
    <cellStyle name="5. Заголовки столбцов 2 4" xfId="534"/>
    <cellStyle name="5. Заголовки столбцов 2 4 2" xfId="621"/>
    <cellStyle name="5. Заголовки столбцов 2 4 3" xfId="622"/>
    <cellStyle name="5. Заголовки столбцов 2 5" xfId="623"/>
    <cellStyle name="5. Заголовки столбцов 2 5 2" xfId="624"/>
    <cellStyle name="5. Заголовки столбцов 2 6" xfId="868"/>
    <cellStyle name="5. Заголовки столбцов 3" xfId="261"/>
    <cellStyle name="5. Заголовки столбцов 3 2" xfId="503"/>
    <cellStyle name="5. Заголовки столбцов 3 2 2" xfId="625"/>
    <cellStyle name="5. Заголовки столбцов 3 2 3" xfId="626"/>
    <cellStyle name="5. Заголовки столбцов 3 2 4" xfId="879"/>
    <cellStyle name="5. Заголовки столбцов 3 2 5" xfId="919"/>
    <cellStyle name="5. Заголовки столбцов 3 3" xfId="627"/>
    <cellStyle name="5. Заголовки столбцов 3 3 2" xfId="628"/>
    <cellStyle name="5. Заголовки столбцов 3 4" xfId="629"/>
    <cellStyle name="5. Заголовки столбцов 4" xfId="483"/>
    <cellStyle name="5. Заголовки столбцов 4 2" xfId="630"/>
    <cellStyle name="5. Заголовки столбцов 4 3" xfId="631"/>
    <cellStyle name="5. Заголовки столбцов 4 4" xfId="891"/>
    <cellStyle name="5. Заголовки столбцов 4 5" xfId="925"/>
    <cellStyle name="5. Заголовки столбцов 5" xfId="632"/>
    <cellStyle name="5. Заголовки столбцов 5 2" xfId="633"/>
    <cellStyle name="6. Наименование ППО" xfId="124"/>
    <cellStyle name="6. Наименование ППО 2" xfId="258"/>
    <cellStyle name="6. Наименование ППО 2 2" xfId="264"/>
    <cellStyle name="6. Наименование ППО 2 2 2" xfId="502"/>
    <cellStyle name="6. Наименование ППО 2 2 2 2" xfId="634"/>
    <cellStyle name="6. Наименование ППО 2 2 2 3" xfId="635"/>
    <cellStyle name="6. Наименование ППО 2 2 2 4" xfId="876"/>
    <cellStyle name="6. Наименование ППО 2 2 2 5" xfId="924"/>
    <cellStyle name="6. Наименование ППО 2 2 3" xfId="636"/>
    <cellStyle name="6. Наименование ППО 2 2 3 2" xfId="637"/>
    <cellStyle name="6. Наименование ППО 2 2 4" xfId="638"/>
    <cellStyle name="6. Наименование ППО 2 3" xfId="489"/>
    <cellStyle name="6. Наименование ППО 2 3 2" xfId="639"/>
    <cellStyle name="6. Наименование ППО 2 3 3" xfId="640"/>
    <cellStyle name="6. Наименование ППО 2 3 4" xfId="892"/>
    <cellStyle name="6. Наименование ППО 2 3 5" xfId="923"/>
    <cellStyle name="6. Наименование ППО 2 4" xfId="533"/>
    <cellStyle name="6. Наименование ППО 2 4 2" xfId="641"/>
    <cellStyle name="6. Наименование ППО 2 4 3" xfId="642"/>
    <cellStyle name="6. Наименование ППО 2 5" xfId="643"/>
    <cellStyle name="6. Наименование ППО 2 5 2" xfId="644"/>
    <cellStyle name="6. Наименование ППО 2 6" xfId="867"/>
    <cellStyle name="6. Наименование ППО 3" xfId="263"/>
    <cellStyle name="6. Наименование ППО 3 2" xfId="493"/>
    <cellStyle name="6. Наименование ППО 3 2 2" xfId="645"/>
    <cellStyle name="6. Наименование ППО 3 2 3" xfId="646"/>
    <cellStyle name="6. Наименование ППО 3 2 4" xfId="899"/>
    <cellStyle name="6. Наименование ППО 3 2 5" xfId="920"/>
    <cellStyle name="6. Наименование ППО 3 3" xfId="647"/>
    <cellStyle name="6. Наименование ППО 3 3 2" xfId="648"/>
    <cellStyle name="6. Наименование ППО 3 4" xfId="649"/>
    <cellStyle name="6. Наименование ППО 4" xfId="484"/>
    <cellStyle name="6. Наименование ППО 4 2" xfId="650"/>
    <cellStyle name="6. Наименование ППО 4 3" xfId="651"/>
    <cellStyle name="6. Наименование ППО 4 4" xfId="875"/>
    <cellStyle name="6. Наименование ППО 4 5" xfId="926"/>
    <cellStyle name="6. Наименование ППО 5" xfId="652"/>
    <cellStyle name="6. Наименование ППО 5 2" xfId="653"/>
    <cellStyle name="60% - Accent1" xfId="58"/>
    <cellStyle name="60% - Accent1 2" xfId="344"/>
    <cellStyle name="60% - Accent1 3" xfId="343"/>
    <cellStyle name="60% - Accent1 4" xfId="285"/>
    <cellStyle name="60% - Accent1 5" xfId="654"/>
    <cellStyle name="60% - Accent2" xfId="62"/>
    <cellStyle name="60% - Accent2 2" xfId="346"/>
    <cellStyle name="60% - Accent2 3" xfId="345"/>
    <cellStyle name="60% - Accent2 4" xfId="286"/>
    <cellStyle name="60% - Accent2 5" xfId="655"/>
    <cellStyle name="60% - Accent3" xfId="66"/>
    <cellStyle name="60% - Accent3 2" xfId="348"/>
    <cellStyle name="60% - Accent3 3" xfId="349"/>
    <cellStyle name="60% - Accent3 4" xfId="347"/>
    <cellStyle name="60% - Accent3 5" xfId="287"/>
    <cellStyle name="60% - Accent3 6" xfId="656"/>
    <cellStyle name="60% - Accent4" xfId="70"/>
    <cellStyle name="60% - Accent4 2" xfId="351"/>
    <cellStyle name="60% - Accent4 3" xfId="350"/>
    <cellStyle name="60% - Accent4 4" xfId="288"/>
    <cellStyle name="60% - Accent4 5" xfId="657"/>
    <cellStyle name="60% - Accent5" xfId="74"/>
    <cellStyle name="60% - Accent5 2" xfId="353"/>
    <cellStyle name="60% - Accent5 3" xfId="352"/>
    <cellStyle name="60% - Accent5 4" xfId="289"/>
    <cellStyle name="60% - Accent5 5" xfId="658"/>
    <cellStyle name="60% - Accent6" xfId="78"/>
    <cellStyle name="60% - Accent6 2" xfId="355"/>
    <cellStyle name="60% - Accent6 3" xfId="354"/>
    <cellStyle name="60% - Accent6 4" xfId="290"/>
    <cellStyle name="60% - Accent6 5" xfId="659"/>
    <cellStyle name="60% — акцент1" xfId="356"/>
    <cellStyle name="60% — акцент2" xfId="357"/>
    <cellStyle name="60% — акцент3" xfId="358"/>
    <cellStyle name="60% — акцент4" xfId="359"/>
    <cellStyle name="60% — акцент5" xfId="360"/>
    <cellStyle name="60% — акцент6" xfId="361"/>
    <cellStyle name="7. Код ППО" xfId="125"/>
    <cellStyle name="7. Код ППО 2" xfId="259"/>
    <cellStyle name="7. Код ППО 2 2" xfId="266"/>
    <cellStyle name="7. Код ППО 2 2 2" xfId="498"/>
    <cellStyle name="7. Код ППО 2 2 2 2" xfId="660"/>
    <cellStyle name="7. Код ППО 2 2 2 3" xfId="661"/>
    <cellStyle name="7. Код ППО 2 2 2 4" xfId="871"/>
    <cellStyle name="7. Код ППО 2 2 2 5" xfId="930"/>
    <cellStyle name="7. Код ППО 2 2 3" xfId="662"/>
    <cellStyle name="7. Код ППО 2 2 3 2" xfId="663"/>
    <cellStyle name="7. Код ППО 2 2 4" xfId="664"/>
    <cellStyle name="7. Код ППО 2 3" xfId="490"/>
    <cellStyle name="7. Код ППО 2 3 2" xfId="665"/>
    <cellStyle name="7. Код ППО 2 3 3" xfId="666"/>
    <cellStyle name="7. Код ППО 2 3 4" xfId="889"/>
    <cellStyle name="7. Код ППО 2 3 5" xfId="929"/>
    <cellStyle name="7. Код ППО 2 4" xfId="532"/>
    <cellStyle name="7. Код ППО 2 4 2" xfId="667"/>
    <cellStyle name="7. Код ППО 2 4 3" xfId="668"/>
    <cellStyle name="7. Код ППО 2 5" xfId="669"/>
    <cellStyle name="7. Код ППО 2 5 2" xfId="670"/>
    <cellStyle name="7. Код ППО 2 6" xfId="895"/>
    <cellStyle name="7. Код ППО 3" xfId="265"/>
    <cellStyle name="7. Код ППО 3 2" xfId="501"/>
    <cellStyle name="7. Код ППО 3 2 2" xfId="671"/>
    <cellStyle name="7. Код ППО 3 2 3" xfId="672"/>
    <cellStyle name="7. Код ППО 3 2 4" xfId="888"/>
    <cellStyle name="7. Код ППО 3 2 5" xfId="931"/>
    <cellStyle name="7. Код ППО 3 3" xfId="673"/>
    <cellStyle name="7. Код ППО 3 3 2" xfId="674"/>
    <cellStyle name="7. Код ППО 3 4" xfId="675"/>
    <cellStyle name="7. Код ППО 4" xfId="485"/>
    <cellStyle name="7. Код ППО 4 2" xfId="676"/>
    <cellStyle name="7. Код ППО 4 3" xfId="677"/>
    <cellStyle name="7. Код ППО 4 4" xfId="890"/>
    <cellStyle name="7. Код ППО 4 5" xfId="927"/>
    <cellStyle name="7. Код ППО 5" xfId="678"/>
    <cellStyle name="7. Код ППО 5 2" xfId="679"/>
    <cellStyle name="8. Суммы" xfId="126"/>
    <cellStyle name="8. Суммы 2" xfId="260"/>
    <cellStyle name="8. Суммы 2 2" xfId="268"/>
    <cellStyle name="8. Суммы 2 2 2" xfId="494"/>
    <cellStyle name="8. Суммы 2 2 2 2" xfId="680"/>
    <cellStyle name="8. Суммы 2 2 2 3" xfId="681"/>
    <cellStyle name="8. Суммы 2 2 2 4" xfId="884"/>
    <cellStyle name="8. Суммы 2 2 2 5" xfId="933"/>
    <cellStyle name="8. Суммы 2 2 3" xfId="682"/>
    <cellStyle name="8. Суммы 2 2 3 2" xfId="683"/>
    <cellStyle name="8. Суммы 2 2 4" xfId="684"/>
    <cellStyle name="8. Суммы 2 3" xfId="491"/>
    <cellStyle name="8. Суммы 2 3 2" xfId="685"/>
    <cellStyle name="8. Суммы 2 3 3" xfId="686"/>
    <cellStyle name="8. Суммы 2 3 4" xfId="870"/>
    <cellStyle name="8. Суммы 2 3 5" xfId="932"/>
    <cellStyle name="8. Суммы 2 4" xfId="531"/>
    <cellStyle name="8. Суммы 2 4 2" xfId="687"/>
    <cellStyle name="8. Суммы 2 4 3" xfId="688"/>
    <cellStyle name="8. Суммы 2 5" xfId="689"/>
    <cellStyle name="8. Суммы 2 5 2" xfId="690"/>
    <cellStyle name="8. Суммы 2 6" xfId="894"/>
    <cellStyle name="8. Суммы 3" xfId="267"/>
    <cellStyle name="8. Суммы 3 2" xfId="492"/>
    <cellStyle name="8. Суммы 3 2 2" xfId="691"/>
    <cellStyle name="8. Суммы 3 2 3" xfId="692"/>
    <cellStyle name="8. Суммы 3 2 4" xfId="883"/>
    <cellStyle name="8. Суммы 3 2 5" xfId="934"/>
    <cellStyle name="8. Суммы 3 3" xfId="693"/>
    <cellStyle name="8. Суммы 3 3 2" xfId="694"/>
    <cellStyle name="8. Суммы 3 4" xfId="695"/>
    <cellStyle name="8. Суммы 4" xfId="486"/>
    <cellStyle name="8. Суммы 4 2" xfId="696"/>
    <cellStyle name="8. Суммы 4 3" xfId="697"/>
    <cellStyle name="8. Суммы 4 4" xfId="873"/>
    <cellStyle name="8. Суммы 4 5" xfId="928"/>
    <cellStyle name="8. Суммы 5" xfId="698"/>
    <cellStyle name="8. Суммы 5 2" xfId="699"/>
    <cellStyle name="Accent1" xfId="55"/>
    <cellStyle name="Accent1 2" xfId="363"/>
    <cellStyle name="Accent1 3" xfId="362"/>
    <cellStyle name="Accent1 4" xfId="291"/>
    <cellStyle name="Accent1 5" xfId="700"/>
    <cellStyle name="Accent2" xfId="59"/>
    <cellStyle name="Accent2 2" xfId="365"/>
    <cellStyle name="Accent2 3" xfId="364"/>
    <cellStyle name="Accent2 4" xfId="292"/>
    <cellStyle name="Accent2 5" xfId="701"/>
    <cellStyle name="Accent3" xfId="63"/>
    <cellStyle name="Accent3 2" xfId="367"/>
    <cellStyle name="Accent3 3" xfId="366"/>
    <cellStyle name="Accent3 4" xfId="293"/>
    <cellStyle name="Accent3 5" xfId="702"/>
    <cellStyle name="Accent4" xfId="67"/>
    <cellStyle name="Accent4 2" xfId="369"/>
    <cellStyle name="Accent4 3" xfId="368"/>
    <cellStyle name="Accent4 4" xfId="294"/>
    <cellStyle name="Accent4 5" xfId="703"/>
    <cellStyle name="Accent5" xfId="71"/>
    <cellStyle name="Accent5 2" xfId="371"/>
    <cellStyle name="Accent5 3" xfId="370"/>
    <cellStyle name="Accent5 4" xfId="295"/>
    <cellStyle name="Accent5 5" xfId="704"/>
    <cellStyle name="Accent6" xfId="75"/>
    <cellStyle name="Accent6 2" xfId="373"/>
    <cellStyle name="Accent6 3" xfId="372"/>
    <cellStyle name="Accent6 4" xfId="296"/>
    <cellStyle name="Accent6 5" xfId="705"/>
    <cellStyle name="Bad" xfId="45"/>
    <cellStyle name="Bad 2" xfId="375"/>
    <cellStyle name="Bad 3" xfId="374"/>
    <cellStyle name="Bad 4" xfId="297"/>
    <cellStyle name="Bad 5" xfId="706"/>
    <cellStyle name="Calculation" xfId="49"/>
    <cellStyle name="Calculation 2" xfId="377"/>
    <cellStyle name="Calculation 3" xfId="376"/>
    <cellStyle name="Calculation 4" xfId="298"/>
    <cellStyle name="Calculation 5" xfId="707"/>
    <cellStyle name="Check Cell" xfId="51"/>
    <cellStyle name="Check Cell 2" xfId="379"/>
    <cellStyle name="Check Cell 3" xfId="378"/>
    <cellStyle name="Check Cell 4" xfId="299"/>
    <cellStyle name="Check Cell 5" xfId="708"/>
    <cellStyle name="Excel Built-in Normal" xfId="27"/>
    <cellStyle name="Excel Built-in Normal 2" xfId="709"/>
    <cellStyle name="Explanatory Text" xfId="53"/>
    <cellStyle name="Good" xfId="44"/>
    <cellStyle name="Good 2" xfId="381"/>
    <cellStyle name="Good 3" xfId="380"/>
    <cellStyle name="Good 4" xfId="300"/>
    <cellStyle name="Good 5" xfId="710"/>
    <cellStyle name="Heading 1" xfId="556"/>
    <cellStyle name="Heading 1 2" xfId="382"/>
    <cellStyle name="Heading 1 3" xfId="383"/>
    <cellStyle name="Heading 1 4" xfId="384"/>
    <cellStyle name="Heading 2" xfId="41"/>
    <cellStyle name="Heading 3" xfId="42"/>
    <cellStyle name="Heading 4" xfId="43"/>
    <cellStyle name="Input" xfId="47"/>
    <cellStyle name="Input 2" xfId="386"/>
    <cellStyle name="Input 3" xfId="385"/>
    <cellStyle name="Input 4" xfId="301"/>
    <cellStyle name="Input 5" xfId="711"/>
    <cellStyle name="Linked Cell" xfId="50"/>
    <cellStyle name="Neutral" xfId="46"/>
    <cellStyle name="Neutral 2" xfId="388"/>
    <cellStyle name="Neutral 3" xfId="387"/>
    <cellStyle name="Neutral 4" xfId="302"/>
    <cellStyle name="Neutral 5" xfId="712"/>
    <cellStyle name="Normal 2" xfId="118"/>
    <cellStyle name="Normal 3" xfId="555"/>
    <cellStyle name="Note" xfId="28"/>
    <cellStyle name="Output" xfId="48"/>
    <cellStyle name="Output 2" xfId="390"/>
    <cellStyle name="Output 3" xfId="389"/>
    <cellStyle name="Output 4" xfId="303"/>
    <cellStyle name="Output 5" xfId="713"/>
    <cellStyle name="Title" xfId="5"/>
    <cellStyle name="Title 2" xfId="391"/>
    <cellStyle name="Title 3" xfId="392"/>
    <cellStyle name="Title 3 2" xfId="714"/>
    <cellStyle name="Title 4" xfId="393"/>
    <cellStyle name="Title 5" xfId="394"/>
    <cellStyle name="Title_Приложение 15 _ 2021-2023_2 чтение" xfId="395"/>
    <cellStyle name="Total" xfId="54"/>
    <cellStyle name="Warning Text" xfId="52"/>
    <cellStyle name="xl25" xfId="29"/>
    <cellStyle name="xl25 2" xfId="254"/>
    <cellStyle name="xl25 2 2" xfId="396"/>
    <cellStyle name="xl25 2 2 2" xfId="506"/>
    <cellStyle name="xl25 2 2 2 2" xfId="715"/>
    <cellStyle name="xl25 2 2 3" xfId="515"/>
    <cellStyle name="xl25 2 2 3 2" xfId="716"/>
    <cellStyle name="xl25 2 2 4" xfId="528"/>
    <cellStyle name="xl25 2 2 4 2" xfId="717"/>
    <cellStyle name="xl25 2 2 5" xfId="525"/>
    <cellStyle name="xl25 2 2 5 2" xfId="718"/>
    <cellStyle name="xl25 2 2 6" xfId="719"/>
    <cellStyle name="xl25 2 2 7" xfId="874"/>
    <cellStyle name="xl25 2 2 8" xfId="887"/>
    <cellStyle name="xl25 2 3" xfId="504"/>
    <cellStyle name="xl25 2 3 2" xfId="720"/>
    <cellStyle name="xl25 2 3 2 2" xfId="721"/>
    <cellStyle name="xl25 2 3 3" xfId="722"/>
    <cellStyle name="xl25 2 3 4" xfId="723"/>
    <cellStyle name="xl25 2 4" xfId="517"/>
    <cellStyle name="xl25 2 4 2" xfId="724"/>
    <cellStyle name="xl25 2 5" xfId="523"/>
    <cellStyle name="xl25 2 5 2" xfId="725"/>
    <cellStyle name="xl25 2 6" xfId="537"/>
    <cellStyle name="xl25 2 6 2" xfId="726"/>
    <cellStyle name="xl25 2 7" xfId="727"/>
    <cellStyle name="xl25 2 8" xfId="896"/>
    <cellStyle name="xl25 2 9" xfId="886"/>
    <cellStyle name="xl25 3" xfId="480"/>
    <cellStyle name="xl25 3 2" xfId="728"/>
    <cellStyle name="xl25 3 3" xfId="901"/>
    <cellStyle name="xl25 3 4" xfId="878"/>
    <cellStyle name="xl25 3 5" xfId="921"/>
    <cellStyle name="xl25 4" xfId="509"/>
    <cellStyle name="xl25 4 2" xfId="729"/>
    <cellStyle name="xl25 5" xfId="496"/>
    <cellStyle name="xl25 5 2" xfId="730"/>
    <cellStyle name="xl25 6" xfId="522"/>
    <cellStyle name="xl25 6 2" xfId="731"/>
    <cellStyle name="xl25 7" xfId="732"/>
    <cellStyle name="xl30" xfId="30"/>
    <cellStyle name="xl30 2" xfId="255"/>
    <cellStyle name="xl30 2 2" xfId="505"/>
    <cellStyle name="xl30 2 2 2" xfId="733"/>
    <cellStyle name="xl30 2 3" xfId="516"/>
    <cellStyle name="xl30 2 3 2" xfId="734"/>
    <cellStyle name="xl30 2 4" xfId="524"/>
    <cellStyle name="xl30 2 4 2" xfId="735"/>
    <cellStyle name="xl30 2 5" xfId="536"/>
    <cellStyle name="xl30 2 5 2" xfId="736"/>
    <cellStyle name="xl30 2 6" xfId="737"/>
    <cellStyle name="xl30 2 7" xfId="885"/>
    <cellStyle name="xl30 2 8" xfId="907"/>
    <cellStyle name="xl30 3" xfId="481"/>
    <cellStyle name="xl30 3 2" xfId="738"/>
    <cellStyle name="xl30 3 3" xfId="902"/>
    <cellStyle name="xl30 3 4" xfId="898"/>
    <cellStyle name="xl30 3 5" xfId="922"/>
    <cellStyle name="xl30 4" xfId="511"/>
    <cellStyle name="xl30 4 2" xfId="739"/>
    <cellStyle name="xl30 5" xfId="497"/>
    <cellStyle name="xl30 5 2" xfId="740"/>
    <cellStyle name="xl30 6" xfId="521"/>
    <cellStyle name="xl30 6 2" xfId="741"/>
    <cellStyle name="xl30 7" xfId="742"/>
    <cellStyle name="xl31" xfId="397"/>
    <cellStyle name="xl32" xfId="553"/>
    <cellStyle name="xl34" xfId="743"/>
    <cellStyle name="xl34 2" xfId="744"/>
    <cellStyle name="xl36" xfId="745"/>
    <cellStyle name="xl36 2" xfId="746"/>
    <cellStyle name="xl37" xfId="398"/>
    <cellStyle name="xl37 2" xfId="507"/>
    <cellStyle name="xl37 2 2" xfId="747"/>
    <cellStyle name="xl37 3" xfId="512"/>
    <cellStyle name="xl37 3 2" xfId="748"/>
    <cellStyle name="xl37 4" xfId="529"/>
    <cellStyle name="xl37 4 2" xfId="749"/>
    <cellStyle name="xl37 5" xfId="526"/>
    <cellStyle name="xl37 5 2" xfId="750"/>
    <cellStyle name="xl37 6" xfId="751"/>
    <cellStyle name="xl37 7" xfId="872"/>
    <cellStyle name="xl37 8" xfId="877"/>
    <cellStyle name="xl38" xfId="399"/>
    <cellStyle name="xl38 2" xfId="508"/>
    <cellStyle name="xl38 2 2" xfId="752"/>
    <cellStyle name="xl38 3" xfId="513"/>
    <cellStyle name="xl38 3 2" xfId="753"/>
    <cellStyle name="xl38 4" xfId="530"/>
    <cellStyle name="xl38 4 2" xfId="754"/>
    <cellStyle name="xl38 5" xfId="527"/>
    <cellStyle name="xl38 5 2" xfId="755"/>
    <cellStyle name="xl38 6" xfId="756"/>
    <cellStyle name="xl38 7" xfId="893"/>
    <cellStyle name="xl38 8" xfId="869"/>
    <cellStyle name="xl39" xfId="757"/>
    <cellStyle name="xl42" xfId="550"/>
    <cellStyle name="xl43" xfId="554"/>
    <cellStyle name="xl64" xfId="400"/>
    <cellStyle name="Акцент1 2" xfId="401"/>
    <cellStyle name="Акцент2 2" xfId="402"/>
    <cellStyle name="Акцент3 2" xfId="403"/>
    <cellStyle name="Акцент4 2" xfId="404"/>
    <cellStyle name="Акцент5 2" xfId="405"/>
    <cellStyle name="Акцент6 2" xfId="406"/>
    <cellStyle name="Ввод  2" xfId="407"/>
    <cellStyle name="Ввод  2 2" xfId="520"/>
    <cellStyle name="Ввод  2 2 2" xfId="758"/>
    <cellStyle name="Ввод  2 3" xfId="759"/>
    <cellStyle name="Вывод 2" xfId="408"/>
    <cellStyle name="Вывод 2 2" xfId="519"/>
    <cellStyle name="Вывод 2 2 2" xfId="760"/>
    <cellStyle name="Вывод 2 3" xfId="761"/>
    <cellStyle name="Вычисление 2" xfId="409"/>
    <cellStyle name="Вычисление 2 2" xfId="518"/>
    <cellStyle name="Вычисление 2 2 2" xfId="762"/>
    <cellStyle name="Вычисление 2 3" xfId="763"/>
    <cellStyle name="Денежный [0]" xfId="3" builtinId="7"/>
    <cellStyle name="Денежный [0] 2" xfId="7"/>
    <cellStyle name="Денежный [0] 2 2" xfId="114"/>
    <cellStyle name="Денежный [0] 2 2 2" xfId="165"/>
    <cellStyle name="Денежный [0] 2 2 3" xfId="410"/>
    <cellStyle name="Денежный [0] 2 2 4" xfId="764"/>
    <cellStyle name="Денежный [0] 2 3" xfId="136"/>
    <cellStyle name="Денежный [0] 2 4" xfId="249"/>
    <cellStyle name="Денежный [0] 2 5" xfId="209"/>
    <cellStyle name="Денежный [0] 2 6" xfId="411"/>
    <cellStyle name="Денежный [0] 3" xfId="8"/>
    <cellStyle name="Денежный [0] 3 2" xfId="137"/>
    <cellStyle name="Денежный [0] 3 2 2" xfId="224"/>
    <cellStyle name="Денежный [0] 3 3" xfId="167"/>
    <cellStyle name="Денежный [0] 3 4" xfId="192"/>
    <cellStyle name="Денежный [0] 4" xfId="9"/>
    <cellStyle name="Денежный [0] 4 2" xfId="31"/>
    <cellStyle name="Денежный [0] 4 2 2" xfId="189"/>
    <cellStyle name="Денежный [0] 4 3" xfId="180"/>
    <cellStyle name="Денежный [0] 4 4" xfId="216"/>
    <cellStyle name="Денежный [0] 5" xfId="32"/>
    <cellStyle name="Денежный [0] 5 2" xfId="177"/>
    <cellStyle name="Денежный [0] 5 2 2" xfId="474"/>
    <cellStyle name="Денежный [0] 6" xfId="130"/>
    <cellStyle name="Денежный [0] 6 2" xfId="412"/>
    <cellStyle name="Денежный [0] 6 3" xfId="765"/>
    <cellStyle name="Денежный [0] 7" xfId="229"/>
    <cellStyle name="Денежный [0] 8" xfId="183"/>
    <cellStyle name="Денежный 10" xfId="473"/>
    <cellStyle name="Денежный 10 2" xfId="908"/>
    <cellStyle name="Денежный 11" xfId="911"/>
    <cellStyle name="Денежный 12" xfId="913"/>
    <cellStyle name="Денежный 13" xfId="910"/>
    <cellStyle name="Денежный 14" xfId="914"/>
    <cellStyle name="Денежный 15" xfId="909"/>
    <cellStyle name="Денежный 16" xfId="912"/>
    <cellStyle name="Денежный 2" xfId="10"/>
    <cellStyle name="Денежный 2 2" xfId="89"/>
    <cellStyle name="Денежный 2 2 2" xfId="227"/>
    <cellStyle name="Денежный 2 3" xfId="152"/>
    <cellStyle name="Денежный 2 4" xfId="190"/>
    <cellStyle name="Денежный 2 5" xfId="174"/>
    <cellStyle name="Денежный 3" xfId="11"/>
    <cellStyle name="Денежный 3 2" xfId="91"/>
    <cellStyle name="Денежный 3 2 2" xfId="171"/>
    <cellStyle name="Денежный 3 3" xfId="151"/>
    <cellStyle name="Денежный 3 4" xfId="207"/>
    <cellStyle name="Денежный 3 5" xfId="186"/>
    <cellStyle name="Денежный 4" xfId="12"/>
    <cellStyle name="Денежный 4 2" xfId="150"/>
    <cellStyle name="Денежный 4 2 2" xfId="220"/>
    <cellStyle name="Денежный 4 3" xfId="202"/>
    <cellStyle name="Денежный 4 4" xfId="232"/>
    <cellStyle name="Денежный 5" xfId="13"/>
    <cellStyle name="Денежный 5 2" xfId="149"/>
    <cellStyle name="Денежный 5 2 2" xfId="223"/>
    <cellStyle name="Денежный 5 3" xfId="164"/>
    <cellStyle name="Денежный 5 4" xfId="168"/>
    <cellStyle name="Денежный 6" xfId="131"/>
    <cellStyle name="Денежный 6 2" xfId="413"/>
    <cellStyle name="Денежный 6 3" xfId="766"/>
    <cellStyle name="Денежный 7" xfId="414"/>
    <cellStyle name="Денежный 8" xfId="415"/>
    <cellStyle name="Денежный 9" xfId="416"/>
    <cellStyle name="Заголовок 1 2" xfId="243"/>
    <cellStyle name="Заголовок 1 2 2" xfId="417"/>
    <cellStyle name="Заголовок 1 2 3" xfId="767"/>
    <cellStyle name="Заголовок 1 3" xfId="248"/>
    <cellStyle name="Заголовок 2 2" xfId="418"/>
    <cellStyle name="Заголовок 3 2" xfId="419"/>
    <cellStyle name="Заголовок 4 2" xfId="420"/>
    <cellStyle name="Заголовок столбцов" xfId="80"/>
    <cellStyle name="Заголовок столбцов 2" xfId="256"/>
    <cellStyle name="Заголовок столбцов 2 2" xfId="270"/>
    <cellStyle name="Заголовок столбцов 2 2 2" xfId="500"/>
    <cellStyle name="Заголовок столбцов 2 2 2 2" xfId="768"/>
    <cellStyle name="Заголовок столбцов 2 2 2 3" xfId="769"/>
    <cellStyle name="Заголовок столбцов 2 2 2 4" xfId="917"/>
    <cellStyle name="Заголовок столбцов 2 2 2 5" xfId="937"/>
    <cellStyle name="Заголовок столбцов 2 2 3" xfId="770"/>
    <cellStyle name="Заголовок столбцов 2 2 3 2" xfId="771"/>
    <cellStyle name="Заголовок столбцов 2 2 4" xfId="772"/>
    <cellStyle name="Заголовок столбцов 2 3" xfId="487"/>
    <cellStyle name="Заголовок столбцов 2 3 2" xfId="773"/>
    <cellStyle name="Заголовок столбцов 2 3 3" xfId="774"/>
    <cellStyle name="Заголовок столбцов 2 3 4" xfId="916"/>
    <cellStyle name="Заголовок столбцов 2 3 5" xfId="936"/>
    <cellStyle name="Заголовок столбцов 2 4" xfId="535"/>
    <cellStyle name="Заголовок столбцов 2 4 2" xfId="775"/>
    <cellStyle name="Заголовок столбцов 2 4 3" xfId="776"/>
    <cellStyle name="Заголовок столбцов 2 5" xfId="777"/>
    <cellStyle name="Заголовок столбцов 2 5 2" xfId="778"/>
    <cellStyle name="Заголовок столбцов 2 6" xfId="882"/>
    <cellStyle name="Заголовок столбцов 3" xfId="269"/>
    <cellStyle name="Заголовок столбцов 3 2" xfId="495"/>
    <cellStyle name="Заголовок столбцов 3 2 2" xfId="779"/>
    <cellStyle name="Заголовок столбцов 3 2 3" xfId="780"/>
    <cellStyle name="Заголовок столбцов 3 2 4" xfId="918"/>
    <cellStyle name="Заголовок столбцов 3 2 5" xfId="938"/>
    <cellStyle name="Заголовок столбцов 3 3" xfId="781"/>
    <cellStyle name="Заголовок столбцов 3 3 2" xfId="782"/>
    <cellStyle name="Заголовок столбцов 3 4" xfId="783"/>
    <cellStyle name="Заголовок столбцов 4" xfId="482"/>
    <cellStyle name="Заголовок столбцов 4 2" xfId="784"/>
    <cellStyle name="Заголовок столбцов 4 3" xfId="785"/>
    <cellStyle name="Заголовок столбцов 4 4" xfId="915"/>
    <cellStyle name="Заголовок столбцов 4 5" xfId="935"/>
    <cellStyle name="Заголовок столбцов 5" xfId="786"/>
    <cellStyle name="Заголовок столбцов 5 2" xfId="787"/>
    <cellStyle name="Итог 2" xfId="421"/>
    <cellStyle name="Итог 2 2" xfId="514"/>
    <cellStyle name="Итог 2 2 2" xfId="788"/>
    <cellStyle name="Итог 2 3" xfId="789"/>
    <cellStyle name="Контрольная ячейка 2" xfId="422"/>
    <cellStyle name="Название 2" xfId="185"/>
    <cellStyle name="Название 2 2" xfId="423"/>
    <cellStyle name="Название 2 3" xfId="790"/>
    <cellStyle name="Название 3" xfId="213"/>
    <cellStyle name="Нейтральный 2" xfId="424"/>
    <cellStyle name="Обычный" xfId="0" builtinId="0"/>
    <cellStyle name="Обычный 10" xfId="161"/>
    <cellStyle name="Обычный 10 2" xfId="425"/>
    <cellStyle name="Обычный 10 3" xfId="791"/>
    <cellStyle name="Обычный 11" xfId="214"/>
    <cellStyle name="Обычный 11 2" xfId="792"/>
    <cellStyle name="Обычный 12" xfId="252"/>
    <cellStyle name="Обычный 12 2" xfId="426"/>
    <cellStyle name="Обычный 12 2 2" xfId="793"/>
    <cellStyle name="Обычный 12 3" xfId="794"/>
    <cellStyle name="Обычный 12 3 2" xfId="795"/>
    <cellStyle name="Обычный 12 4" xfId="796"/>
    <cellStyle name="Обычный 12 4 2" xfId="797"/>
    <cellStyle name="Обычный 12 5" xfId="798"/>
    <cellStyle name="Обычный 13" xfId="271"/>
    <cellStyle name="Обычный 13 2" xfId="427"/>
    <cellStyle name="Обычный 13 2 2" xfId="799"/>
    <cellStyle name="Обычный 13 2 3" xfId="800"/>
    <cellStyle name="Обычный 14" xfId="538"/>
    <cellStyle name="Обычный 14 2" xfId="801"/>
    <cellStyle name="Обычный 14 3" xfId="479"/>
    <cellStyle name="Обычный 14 4" xfId="802"/>
    <cellStyle name="Обычный 14 5" xfId="803"/>
    <cellStyle name="Обычный 15" xfId="804"/>
    <cellStyle name="Обычный 16" xfId="805"/>
    <cellStyle name="Обычный 2" xfId="6"/>
    <cellStyle name="Обычный 2 10" xfId="428"/>
    <cellStyle name="Обычный 2 10 2" xfId="806"/>
    <cellStyle name="Обычный 2 10 2 2" xfId="807"/>
    <cellStyle name="Обычный 2 10 3" xfId="808"/>
    <cellStyle name="Обычный 2 10 3 2" xfId="809"/>
    <cellStyle name="Обычный 2 10 4" xfId="810"/>
    <cellStyle name="Обычный 2 11" xfId="274"/>
    <cellStyle name="Обычный 2 11 2" xfId="539"/>
    <cellStyle name="Обычный 2 11 3" xfId="811"/>
    <cellStyle name="Обычный 2 11 4" xfId="812"/>
    <cellStyle name="Обычный 2 12" xfId="546"/>
    <cellStyle name="Обычный 2 2" xfId="26"/>
    <cellStyle name="Обычный 2 2 2" xfId="111"/>
    <cellStyle name="Обычный 2 2 2 2" xfId="429"/>
    <cellStyle name="Обычный 2 2 2 3" xfId="813"/>
    <cellStyle name="Обычный 2 2 3" xfId="94"/>
    <cellStyle name="Обычный 2 2 3 2" xfId="814"/>
    <cellStyle name="Обычный 2 2 4" xfId="170"/>
    <cellStyle name="Обычный 2 2 5" xfId="540"/>
    <cellStyle name="Обычный 2 2_2021 02 16 восстановление остатков" xfId="430"/>
    <cellStyle name="Обычный 2 3" xfId="83"/>
    <cellStyle name="Обычный 2 3 2" xfId="431"/>
    <cellStyle name="Обычный 2 3 3" xfId="815"/>
    <cellStyle name="Обычный 2 4" xfId="210"/>
    <cellStyle name="Обычный 2 4 2" xfId="432"/>
    <cellStyle name="Обычный 2 4 3" xfId="816"/>
    <cellStyle name="Обычный 2 5" xfId="203"/>
    <cellStyle name="Обычный 2 5 2" xfId="433"/>
    <cellStyle name="Обычный 2 5 3" xfId="817"/>
    <cellStyle name="Обычный 2 6" xfId="251"/>
    <cellStyle name="Обычный 2 6 2" xfId="434"/>
    <cellStyle name="Обычный 2 6 3" xfId="818"/>
    <cellStyle name="Обычный 2 7" xfId="435"/>
    <cellStyle name="Обычный 2 8" xfId="436"/>
    <cellStyle name="Обычный 2 9" xfId="437"/>
    <cellStyle name="Обычный 2_2019 10 10 Распределение МБТ 2020-2022" xfId="33"/>
    <cellStyle name="Обычный 21" xfId="438"/>
    <cellStyle name="Обычный 21 2" xfId="819"/>
    <cellStyle name="Обычный 21 2 2" xfId="820"/>
    <cellStyle name="Обычный 21 3" xfId="821"/>
    <cellStyle name="Обычный 21 3 2" xfId="822"/>
    <cellStyle name="Обычный 21 4" xfId="823"/>
    <cellStyle name="Обычный 3" xfId="14"/>
    <cellStyle name="Обычный 3 2" xfId="98"/>
    <cellStyle name="Обычный 3 2 2" xfId="117"/>
    <cellStyle name="Обычный 3 2 3" xfId="246"/>
    <cellStyle name="Обычный 3 2 4" xfId="824"/>
    <cellStyle name="Обычный 3 3" xfId="85"/>
    <cellStyle name="Обычный 3 3 2" xfId="439"/>
    <cellStyle name="Обычный 3 3 3" xfId="825"/>
    <cellStyle name="Обычный 3 4" xfId="204"/>
    <cellStyle name="Обычный 3 4 2" xfId="440"/>
    <cellStyle name="Обычный 3 4 3" xfId="826"/>
    <cellStyle name="Обычный 3 5" xfId="250"/>
    <cellStyle name="Обычный 3 6" xfId="541"/>
    <cellStyle name="Обычный 3_Перечень ремонтов дорог на 2019_от_05.09.18" xfId="441"/>
    <cellStyle name="Обычный 4" xfId="34"/>
    <cellStyle name="Обычный 4 2" xfId="96"/>
    <cellStyle name="Обычный 4 2 2" xfId="442"/>
    <cellStyle name="Обычный 4 2 2 2" xfId="827"/>
    <cellStyle name="Обычный 4 2 3" xfId="475"/>
    <cellStyle name="Обычный 4 2 3 2" xfId="828"/>
    <cellStyle name="Обычный 4 2 3 3" xfId="829"/>
    <cellStyle name="Обычный 4 2 4" xfId="830"/>
    <cellStyle name="Обычный 4 3" xfId="211"/>
    <cellStyle name="Обычный 4 3 2" xfId="443"/>
    <cellStyle name="Обычный 4 3 2 2" xfId="831"/>
    <cellStyle name="Обычный 4 3 3" xfId="832"/>
    <cellStyle name="Обычный 4 3 3 2" xfId="833"/>
    <cellStyle name="Обычный 4 3 4" xfId="834"/>
    <cellStyle name="Обычный 4 4" xfId="193"/>
    <cellStyle name="Обычный 4 5" xfId="237"/>
    <cellStyle name="Обычный 4 5 2" xfId="835"/>
    <cellStyle name="Обычный 4 6" xfId="253"/>
    <cellStyle name="Обычный 4 6 2" xfId="444"/>
    <cellStyle name="Обычный 4 7" xfId="445"/>
    <cellStyle name="Обычный 4 8" xfId="836"/>
    <cellStyle name="Обычный 4_Приложение 15 _ 2021-2023_2 чтение_2021 06 03 Распределение 15 прил. (0409) к изм июня по форме" xfId="446"/>
    <cellStyle name="Обычный 5" xfId="79"/>
    <cellStyle name="Обычный 5 2" xfId="127"/>
    <cellStyle name="Обычный 5 2 2" xfId="447"/>
    <cellStyle name="Обычный 5 2 2 2" xfId="837"/>
    <cellStyle name="Обычный 5 2 3" xfId="838"/>
    <cellStyle name="Обычный 5 2 3 2" xfId="839"/>
    <cellStyle name="Обычный 5 2 4" xfId="840"/>
    <cellStyle name="Обычный 5 3" xfId="448"/>
    <cellStyle name="Обычный 5 4" xfId="542"/>
    <cellStyle name="Обычный 5 5" xfId="841"/>
    <cellStyle name="Обычный 6" xfId="86"/>
    <cellStyle name="Обычный 6 2" xfId="128"/>
    <cellStyle name="Обычный 6 3" xfId="449"/>
    <cellStyle name="Обычный 6 4" xfId="842"/>
    <cellStyle name="Обычный 7" xfId="129"/>
    <cellStyle name="Обычный 7 2" xfId="450"/>
    <cellStyle name="Обычный 7 3" xfId="843"/>
    <cellStyle name="Обычный 8" xfId="154"/>
    <cellStyle name="Обычный 8 2" xfId="451"/>
    <cellStyle name="Обычный 8 3" xfId="844"/>
    <cellStyle name="Обычный 8 3 2" xfId="903"/>
    <cellStyle name="Обычный 9" xfId="139"/>
    <cellStyle name="Обычный 9 2" xfId="452"/>
    <cellStyle name="Обычный 9 3" xfId="845"/>
    <cellStyle name="Обычный 9 3 2" xfId="904"/>
    <cellStyle name="Обычный_Приложение 8 трансферт" xfId="905"/>
    <cellStyle name="Обычный_Приложение 8 трансферт 2" xfId="906"/>
    <cellStyle name="Плохой 2" xfId="453"/>
    <cellStyle name="Пояснение 2" xfId="454"/>
    <cellStyle name="Примечание 2" xfId="95"/>
    <cellStyle name="Примечание 2 2" xfId="112"/>
    <cellStyle name="Примечание 2 2 2" xfId="846"/>
    <cellStyle name="Примечание 2 3" xfId="455"/>
    <cellStyle name="Примечание 2 3 2" xfId="510"/>
    <cellStyle name="Примечание 2 3 2 2" xfId="847"/>
    <cellStyle name="Примечание 2 3 3" xfId="848"/>
    <cellStyle name="Примечание 2 4" xfId="849"/>
    <cellStyle name="Процентный" xfId="4" builtinId="5"/>
    <cellStyle name="Процентный 2" xfId="15"/>
    <cellStyle name="Процентный 2 2" xfId="84"/>
    <cellStyle name="Процентный 2 2 2" xfId="178"/>
    <cellStyle name="Процентный 2 2 3" xfId="456"/>
    <cellStyle name="Процентный 2 2 4" xfId="850"/>
    <cellStyle name="Процентный 2 3" xfId="92"/>
    <cellStyle name="Процентный 2 4" xfId="148"/>
    <cellStyle name="Процентный 2 5" xfId="215"/>
    <cellStyle name="Процентный 2 6" xfId="219"/>
    <cellStyle name="Процентный 2 7" xfId="457"/>
    <cellStyle name="Процентный 3" xfId="16"/>
    <cellStyle name="Процентный 3 2" xfId="147"/>
    <cellStyle name="Процентный 3 2 2" xfId="230"/>
    <cellStyle name="Процентный 3 3" xfId="236"/>
    <cellStyle name="Процентный 3 4" xfId="198"/>
    <cellStyle name="Процентный 4" xfId="17"/>
    <cellStyle name="Процентный 4 2" xfId="35"/>
    <cellStyle name="Процентный 4 2 2" xfId="188"/>
    <cellStyle name="Процентный 4 3" xfId="239"/>
    <cellStyle name="Процентный 4 4" xfId="226"/>
    <cellStyle name="Процентный 5" xfId="36"/>
    <cellStyle name="Процентный 5 2" xfId="245"/>
    <cellStyle name="Процентный 5 2 2" xfId="476"/>
    <cellStyle name="Процентный 6" xfId="81"/>
    <cellStyle name="Процентный 6 2" xfId="458"/>
    <cellStyle name="Процентный 6 3" xfId="851"/>
    <cellStyle name="Процентный 7" xfId="116"/>
    <cellStyle name="Процентный 8" xfId="205"/>
    <cellStyle name="Процентный 9" xfId="247"/>
    <cellStyle name="Связанная ячейка 2" xfId="459"/>
    <cellStyle name="Текст предупреждения 2" xfId="460"/>
    <cellStyle name="Финансовый" xfId="1" builtinId="3"/>
    <cellStyle name="Финансовый [0]" xfId="2" builtinId="6"/>
    <cellStyle name="Финансовый [0] 2" xfId="18"/>
    <cellStyle name="Финансовый [0] 2 2" xfId="93"/>
    <cellStyle name="Финансовый [0] 2 2 2" xfId="241"/>
    <cellStyle name="Финансовый [0] 2 2 3" xfId="852"/>
    <cellStyle name="Финансовый [0] 2 2 4" xfId="853"/>
    <cellStyle name="Финансовый [0] 2 3" xfId="134"/>
    <cellStyle name="Финансовый [0] 2 4" xfId="197"/>
    <cellStyle name="Финансовый [0] 2 5" xfId="217"/>
    <cellStyle name="Финансовый [0] 2 6" xfId="461"/>
    <cellStyle name="Финансовый [0] 3" xfId="19"/>
    <cellStyle name="Финансовый [0] 3 2" xfId="145"/>
    <cellStyle name="Финансовый [0] 3 2 2" xfId="235"/>
    <cellStyle name="Финансовый [0] 3 3" xfId="184"/>
    <cellStyle name="Финансовый [0] 3 4" xfId="163"/>
    <cellStyle name="Финансовый [0] 4" xfId="20"/>
    <cellStyle name="Финансовый [0] 4 2" xfId="37"/>
    <cellStyle name="Финансовый [0] 4 2 2" xfId="238"/>
    <cellStyle name="Финансовый [0] 4 3" xfId="191"/>
    <cellStyle name="Финансовый [0] 4 4" xfId="225"/>
    <cellStyle name="Финансовый [0] 5" xfId="38"/>
    <cellStyle name="Финансовый [0] 5 2" xfId="162"/>
    <cellStyle name="Финансовый [0] 5 2 2" xfId="477"/>
    <cellStyle name="Финансовый [0] 5 2 3" xfId="854"/>
    <cellStyle name="Финансовый [0] 5 3" xfId="169"/>
    <cellStyle name="Финансовый [0] 6" xfId="90"/>
    <cellStyle name="Финансовый [0] 6 2" xfId="462"/>
    <cellStyle name="Финансовый [0] 6 3" xfId="855"/>
    <cellStyle name="Финансовый [0] 7" xfId="179"/>
    <cellStyle name="Финансовый [0] 8" xfId="242"/>
    <cellStyle name="Финансовый [0] 9" xfId="544"/>
    <cellStyle name="Финансовый 10" xfId="113"/>
    <cellStyle name="Финансовый 10 2" xfId="244"/>
    <cellStyle name="Финансовый 10 3" xfId="463"/>
    <cellStyle name="Финансовый 10 4" xfId="856"/>
    <cellStyle name="Финансовый 11" xfId="138"/>
    <cellStyle name="Финансовый 11 2" xfId="195"/>
    <cellStyle name="Финансовый 11 3" xfId="464"/>
    <cellStyle name="Финансовый 11 4" xfId="857"/>
    <cellStyle name="Финансовый 12" xfId="140"/>
    <cellStyle name="Финансовый 12 2" xfId="166"/>
    <cellStyle name="Финансовый 12 3" xfId="240"/>
    <cellStyle name="Финансовый 13" xfId="153"/>
    <cellStyle name="Финансовый 14" xfId="141"/>
    <cellStyle name="Финансовый 15" xfId="135"/>
    <cellStyle name="Финансовый 16" xfId="142"/>
    <cellStyle name="Финансовый 17" xfId="146"/>
    <cellStyle name="Финансовый 18" xfId="132"/>
    <cellStyle name="Финансовый 19" xfId="156"/>
    <cellStyle name="Финансовый 2" xfId="21"/>
    <cellStyle name="Финансовый 2 2" xfId="97"/>
    <cellStyle name="Финансовый 2 2 2" xfId="196"/>
    <cellStyle name="Финансовый 2 2 2 2" xfId="858"/>
    <cellStyle name="Финансовый 2 2 2 3" xfId="859"/>
    <cellStyle name="Финансовый 2 2 3" xfId="465"/>
    <cellStyle name="Финансовый 2 2 4" xfId="860"/>
    <cellStyle name="Финансовый 2 3" xfId="88"/>
    <cellStyle name="Финансовый 2 4" xfId="144"/>
    <cellStyle name="Финансовый 2 5" xfId="212"/>
    <cellStyle name="Финансовый 2 6" xfId="194"/>
    <cellStyle name="Финансовый 2 7" xfId="466"/>
    <cellStyle name="Финансовый 2 8" xfId="861"/>
    <cellStyle name="Финансовый 20" xfId="157"/>
    <cellStyle name="Финансовый 21" xfId="158"/>
    <cellStyle name="Финансовый 22" xfId="159"/>
    <cellStyle name="Финансовый 23" xfId="160"/>
    <cellStyle name="Финансовый 24" xfId="173"/>
    <cellStyle name="Финансовый 25" xfId="172"/>
    <cellStyle name="Финансовый 26" xfId="175"/>
    <cellStyle name="Финансовый 27" xfId="234"/>
    <cellStyle name="Финансовый 28" xfId="472"/>
    <cellStyle name="Финансовый 28 2" xfId="543"/>
    <cellStyle name="Финансовый 29" xfId="545"/>
    <cellStyle name="Финансовый 3" xfId="22"/>
    <cellStyle name="Финансовый 3 2" xfId="115"/>
    <cellStyle name="Финансовый 3 2 2" xfId="208"/>
    <cellStyle name="Финансовый 3 2 3" xfId="467"/>
    <cellStyle name="Финансовый 3 2 4" xfId="862"/>
    <cellStyle name="Финансовый 3 3" xfId="143"/>
    <cellStyle name="Финансовый 3 4" xfId="233"/>
    <cellStyle name="Финансовый 3 5" xfId="187"/>
    <cellStyle name="Финансовый 3 6" xfId="468"/>
    <cellStyle name="Финансовый 30" xfId="547"/>
    <cellStyle name="Финансовый 31" xfId="548"/>
    <cellStyle name="Финансовый 32" xfId="552"/>
    <cellStyle name="Финансовый 33" xfId="549"/>
    <cellStyle name="Финансовый 34" xfId="551"/>
    <cellStyle name="Финансовый 35" xfId="863"/>
    <cellStyle name="Финансовый 36" xfId="864"/>
    <cellStyle name="Финансовый 4" xfId="23"/>
    <cellStyle name="Финансовый 4 2" xfId="133"/>
    <cellStyle name="Финансовый 4 2 2" xfId="199"/>
    <cellStyle name="Финансовый 4 3" xfId="181"/>
    <cellStyle name="Финансовый 4 4" xfId="218"/>
    <cellStyle name="Финансовый 5" xfId="24"/>
    <cellStyle name="Финансовый 5 2" xfId="155"/>
    <cellStyle name="Финансовый 5 2 2" xfId="200"/>
    <cellStyle name="Финансовый 5 3" xfId="221"/>
    <cellStyle name="Финансовый 5 4" xfId="206"/>
    <cellStyle name="Финансовый 6" xfId="25"/>
    <cellStyle name="Финансовый 6 2" xfId="39"/>
    <cellStyle name="Финансовый 6 2 2" xfId="201"/>
    <cellStyle name="Финансовый 6 3" xfId="176"/>
    <cellStyle name="Финансовый 6 4" xfId="222"/>
    <cellStyle name="Финансовый 7" xfId="40"/>
    <cellStyle name="Финансовый 7 2" xfId="231"/>
    <cellStyle name="Финансовый 7 2 2" xfId="478"/>
    <cellStyle name="Финансовый 8" xfId="82"/>
    <cellStyle name="Финансовый 8 2" xfId="228"/>
    <cellStyle name="Финансовый 8 3" xfId="469"/>
    <cellStyle name="Финансовый 8 4" xfId="865"/>
    <cellStyle name="Финансовый 9" xfId="87"/>
    <cellStyle name="Финансовый 9 2" xfId="182"/>
    <cellStyle name="Финансовый 9 3" xfId="470"/>
    <cellStyle name="Финансовый 9 4" xfId="866"/>
    <cellStyle name="Хороший 2" xfId="471"/>
  </cellStyles>
  <dxfs count="0"/>
  <tableStyles count="0" defaultTableStyle="TableStyleMedium2" defaultPivotStyle="PivotStyleLight16"/>
  <colors>
    <mruColors>
      <color rgb="FF9E5ECE"/>
      <color rgb="FF0000FF"/>
      <color rgb="FFFFCCCC"/>
      <color rgb="FFCCFFCC"/>
      <color rgb="FF333399"/>
      <color rgb="FF008080"/>
      <color rgb="FF0066FF"/>
      <color rgb="FFFFFF99"/>
      <color rgb="FF99CC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theme" Target="theme/theme1.xml"/><Relationship Id="rId5" Type="http://schemas.openxmlformats.org/officeDocument/2006/relationships/worksheet" Target="worksheets/sheet5.xml"/><Relationship Id="rId61" Type="http://schemas.openxmlformats.org/officeDocument/2006/relationships/worksheet" Target="worksheets/sheet61.xml"/><Relationship Id="rId82" Type="http://schemas.openxmlformats.org/officeDocument/2006/relationships/calcChain" Target="calcChain.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externalLink" Target="externalLinks/externalLink1.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styles" Target="style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externalLink" Target="externalLinks/externalLink2.xml"/><Relationship Id="rId8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044;&#1086;&#1082;&#1091;&#1084;&#1077;&#1085;&#1090;&#1099;%20&#1054;&#1090;&#1076;&#1077;&#1083;&#1072;%20&#1073;&#1102;&#1076;&#1078;&#1077;&#1090;&#1080;&#1088;&#1086;&#1074;&#1072;&#1085;&#1080;&#1103;/243&#1085;/2024%20-%202026/02.%205.17.3%20(95-&#1047;)/&#1091;&#1090;&#1086;&#1095;&#1085;&#1077;&#1085;&#1080;&#1077;%202020/&#1055;&#1088;&#1080;&#1083;&#1086;&#1078;&#1077;&#1085;&#1080;&#1077;%2015_&#1052;&#1041;&#1058;%202020-2022%20&#1085;&#1086;&#1074;&#1086;&#107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1041;&#1102;&#1076;&#1078;&#1077;&#1090;&#1080;&#1088;&#1086;&#1074;&#1072;&#1085;&#1080;&#1077;/&#1091;&#1090;&#1086;&#1095;&#1085;&#1077;&#1085;&#1080;&#1077;%202020/&#1055;&#1088;&#1080;&#1083;&#1086;&#1078;&#1077;&#1085;&#1080;&#1077;%2015_&#1052;&#1041;&#1058;%202020-2022%20&#1085;&#1086;&#1074;&#1086;&#107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
      <sheetName val="Перечень субсидий"/>
      <sheetName val="Таблица 1"/>
      <sheetName val="Таблица 2"/>
      <sheetName val="Таблица 3"/>
      <sheetName val="Таблица 4"/>
      <sheetName val="Таблица 5"/>
      <sheetName val="Таблица 6"/>
      <sheetName val="Таблица 7"/>
      <sheetName val="Таблица 8"/>
      <sheetName val="Таблица 9"/>
      <sheetName val="Таблица 10"/>
      <sheetName val="Таблица 11"/>
      <sheetName val="Таблица 12"/>
      <sheetName val="Таблица 13"/>
      <sheetName val="Таблица 14"/>
      <sheetName val="Таблица 15"/>
      <sheetName val="Таблица 16"/>
      <sheetName val="Таблица 17"/>
      <sheetName val="Таблица 18"/>
      <sheetName val="Таблица 19"/>
      <sheetName val="Таблица 20"/>
      <sheetName val="Таблица 21"/>
      <sheetName val="Таблица 22"/>
      <sheetName val="Таблица 23"/>
      <sheetName val="Таблица 24"/>
      <sheetName val="Таблица 25"/>
      <sheetName val="Таблица 26"/>
      <sheetName val="Таблица 27"/>
      <sheetName val="Таблица 28"/>
      <sheetName val="Таблица 29"/>
      <sheetName val="Таблица 30"/>
      <sheetName val="Таблица 31"/>
      <sheetName val="Таблица 32"/>
      <sheetName val="Таблица 33"/>
      <sheetName val="Таблица 34"/>
      <sheetName val="Таблица 35"/>
      <sheetName val="Таблица 36"/>
      <sheetName val="Таблица 37"/>
      <sheetName val="Таблица 38"/>
      <sheetName val="Таблица 40"/>
      <sheetName val="Таблица 41"/>
      <sheetName val="Таблица 42"/>
      <sheetName val="Таблица 43"/>
      <sheetName val="Таблица 44"/>
      <sheetName val="Таблица 45"/>
      <sheetName val="Таблица 46"/>
      <sheetName val="Таблица 47"/>
      <sheetName val="Таблица 48"/>
      <sheetName val="Таблица 49"/>
      <sheetName val="Таблица 50"/>
      <sheetName val="Таблица 51"/>
      <sheetName val="Таблица 52"/>
      <sheetName val="Таблица 53"/>
      <sheetName val="Таблица 54"/>
      <sheetName val="Таблица 55"/>
      <sheetName val="Таблица 56"/>
      <sheetName val="Таблица 57"/>
      <sheetName val="Таблица 58"/>
      <sheetName val="Таблица 59"/>
      <sheetName val="Таблица 60"/>
      <sheetName val="Таблица 61"/>
      <sheetName val="Таблица 62"/>
      <sheetName val="Таблица 63"/>
      <sheetName val="Таблица 64"/>
      <sheetName val="Таблица 65"/>
      <sheetName val="Таблица 66"/>
      <sheetName val="Таблица 67"/>
      <sheetName val="Таблица 68 "/>
      <sheetName val="Таблица 69"/>
      <sheetName val="Таблица 70 "/>
      <sheetName val="Лист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
      <sheetName val="Перечень субсидий"/>
      <sheetName val="Таблица 1"/>
      <sheetName val="Таблица 2"/>
      <sheetName val="Таблица 3"/>
      <sheetName val="Таблица 4"/>
      <sheetName val="Таблица 5"/>
      <sheetName val="Таблица 6"/>
      <sheetName val="Таблица 7"/>
      <sheetName val="Таблица 8"/>
      <sheetName val="Таблица 9"/>
      <sheetName val="Таблица 10"/>
      <sheetName val="Таблица 11"/>
      <sheetName val="Таблица 12"/>
      <sheetName val="Таблица 13"/>
      <sheetName val="Таблица 14"/>
      <sheetName val="Таблица 15"/>
      <sheetName val="Таблица 16"/>
      <sheetName val="Таблица 17"/>
      <sheetName val="Таблица 18"/>
      <sheetName val="Таблица 19"/>
      <sheetName val="Таблица 20"/>
      <sheetName val="Таблица 21"/>
      <sheetName val="Таблица 22"/>
      <sheetName val="Таблица 23"/>
      <sheetName val="Таблица 24"/>
      <sheetName val="Таблица 25"/>
      <sheetName val="Таблица 26"/>
      <sheetName val="Таблица 27"/>
      <sheetName val="Таблица 28"/>
      <sheetName val="Таблица 29"/>
      <sheetName val="Таблица 30"/>
      <sheetName val="Таблица 31"/>
      <sheetName val="Таблица 32"/>
      <sheetName val="Таблица 33"/>
      <sheetName val="Таблица 34"/>
      <sheetName val="Таблица 35"/>
      <sheetName val="Таблица 36"/>
      <sheetName val="Таблица 37"/>
      <sheetName val="Таблица 38"/>
      <sheetName val="Таблица 40"/>
      <sheetName val="Таблица 41"/>
      <sheetName val="Таблица 42"/>
      <sheetName val="Таблица 43"/>
      <sheetName val="Таблица 44"/>
      <sheetName val="Таблица 45"/>
      <sheetName val="Таблица 46"/>
      <sheetName val="Таблица 47"/>
      <sheetName val="Таблица 48"/>
      <sheetName val="Таблица 49"/>
      <sheetName val="Таблица 50"/>
      <sheetName val="Таблица 51"/>
      <sheetName val="Таблица 52"/>
      <sheetName val="Таблица 53"/>
      <sheetName val="Таблица 54"/>
      <sheetName val="Таблица 55"/>
      <sheetName val="Таблица 56"/>
      <sheetName val="Таблица 57"/>
      <sheetName val="Таблица 58"/>
      <sheetName val="Таблица 59"/>
      <sheetName val="Таблица 60"/>
      <sheetName val="Таблица 61"/>
      <sheetName val="Таблица 62"/>
      <sheetName val="Таблица 63"/>
      <sheetName val="Таблица 64"/>
      <sheetName val="Таблица 65"/>
      <sheetName val="Таблица 66"/>
      <sheetName val="Таблица 67"/>
      <sheetName val="Таблица 68 "/>
      <sheetName val="Таблица 69"/>
      <sheetName val="Таблица 70 "/>
      <sheetName val="Лист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
    <tabColor theme="0" tint="-0.14999847407452621"/>
  </sheetPr>
  <dimension ref="A1:N36"/>
  <sheetViews>
    <sheetView view="pageBreakPreview" topLeftCell="A7" zoomScaleNormal="100" zoomScaleSheetLayoutView="100" workbookViewId="0">
      <selection activeCell="A38" sqref="A38:XFD42"/>
    </sheetView>
  </sheetViews>
  <sheetFormatPr defaultColWidth="9.109375" defaultRowHeight="15" x14ac:dyDescent="0.3"/>
  <cols>
    <col min="1" max="1" width="41" style="2" customWidth="1"/>
    <col min="2" max="2" width="19.88671875" style="2" customWidth="1"/>
    <col min="3" max="3" width="19.33203125" style="2" customWidth="1"/>
    <col min="4" max="4" width="14.33203125" style="2" customWidth="1"/>
    <col min="5" max="5" width="9.5546875" style="2" customWidth="1"/>
    <col min="6" max="7" width="8.6640625" style="2" customWidth="1"/>
    <col min="8" max="8" width="16.88671875" style="2" customWidth="1"/>
    <col min="9" max="9" width="9.33203125" style="2" bestFit="1" customWidth="1"/>
    <col min="10" max="12" width="19.6640625" style="2" customWidth="1"/>
    <col min="13" max="13" width="21.5546875" style="2" customWidth="1"/>
    <col min="14" max="16384" width="9.109375" style="2"/>
  </cols>
  <sheetData>
    <row r="1" spans="1:14" ht="15.6" customHeight="1" x14ac:dyDescent="0.3">
      <c r="A1" s="1"/>
      <c r="B1" s="1"/>
      <c r="C1" s="3"/>
      <c r="D1" s="265"/>
      <c r="E1" s="97" t="s">
        <v>1</v>
      </c>
      <c r="F1" s="98">
        <v>14</v>
      </c>
      <c r="G1" s="98" t="s">
        <v>9</v>
      </c>
      <c r="H1" s="97" t="s">
        <v>10</v>
      </c>
      <c r="I1" s="97">
        <v>511</v>
      </c>
      <c r="J1" s="99">
        <f>B36</f>
        <v>2848603000</v>
      </c>
      <c r="K1" s="99">
        <f t="shared" ref="K1:L1" si="0">C36</f>
        <v>2848603000</v>
      </c>
      <c r="L1" s="99">
        <f t="shared" si="0"/>
        <v>100</v>
      </c>
      <c r="M1" s="87"/>
    </row>
    <row r="2" spans="1:14" ht="70.2" customHeight="1" x14ac:dyDescent="0.3">
      <c r="A2" s="381" t="s">
        <v>378</v>
      </c>
      <c r="B2" s="381"/>
      <c r="C2" s="381"/>
      <c r="D2" s="381"/>
      <c r="E2" s="100"/>
      <c r="F2" s="100"/>
      <c r="G2" s="100"/>
      <c r="H2" s="100"/>
      <c r="I2" s="100"/>
      <c r="J2" s="100"/>
      <c r="K2" s="100"/>
      <c r="L2" s="100"/>
      <c r="M2" s="12"/>
      <c r="N2" s="12"/>
    </row>
    <row r="3" spans="1:14" ht="20.25" customHeight="1" x14ac:dyDescent="0.3">
      <c r="A3" s="1"/>
      <c r="B3" s="1"/>
      <c r="C3" s="4"/>
      <c r="D3" s="4" t="s">
        <v>0</v>
      </c>
      <c r="E3" s="101"/>
      <c r="F3" s="101"/>
      <c r="G3" s="101"/>
      <c r="H3" s="101"/>
      <c r="I3" s="102"/>
      <c r="J3" s="103"/>
      <c r="K3" s="103"/>
      <c r="L3" s="103"/>
      <c r="M3" s="12"/>
      <c r="N3" s="12"/>
    </row>
    <row r="4" spans="1:14" ht="42" customHeight="1" x14ac:dyDescent="0.3">
      <c r="A4" s="5" t="s">
        <v>3</v>
      </c>
      <c r="B4" s="295" t="s">
        <v>379</v>
      </c>
      <c r="C4" s="295" t="s">
        <v>380</v>
      </c>
      <c r="D4" s="295" t="s">
        <v>381</v>
      </c>
      <c r="E4" s="12"/>
      <c r="F4" s="12"/>
      <c r="G4" s="12"/>
      <c r="H4" s="12"/>
      <c r="I4" s="12"/>
      <c r="J4" s="104"/>
      <c r="K4" s="104"/>
      <c r="L4" s="104"/>
    </row>
    <row r="5" spans="1:14" ht="15.6" x14ac:dyDescent="0.3">
      <c r="A5" s="7" t="s">
        <v>5</v>
      </c>
      <c r="B5" s="173">
        <v>1334954000</v>
      </c>
      <c r="C5" s="296">
        <v>1334954000</v>
      </c>
      <c r="D5" s="298">
        <f>C5/B5*100</f>
        <v>100</v>
      </c>
      <c r="H5" s="231"/>
      <c r="I5" s="231"/>
      <c r="J5" s="231"/>
      <c r="K5" s="6"/>
      <c r="L5" s="231"/>
      <c r="M5" s="231"/>
    </row>
    <row r="6" spans="1:14" ht="15.6" x14ac:dyDescent="0.3">
      <c r="A6" s="7" t="s">
        <v>6</v>
      </c>
      <c r="B6" s="173">
        <v>16528000</v>
      </c>
      <c r="C6" s="296">
        <v>16528000</v>
      </c>
      <c r="D6" s="298">
        <f t="shared" ref="D6:D36" si="1">C6/B6*100</f>
        <v>100</v>
      </c>
      <c r="F6" s="172"/>
      <c r="H6" s="231"/>
      <c r="I6" s="231"/>
      <c r="J6" s="231"/>
      <c r="K6" s="231"/>
      <c r="L6" s="231"/>
      <c r="M6" s="231"/>
    </row>
    <row r="7" spans="1:14" ht="15.6" x14ac:dyDescent="0.3">
      <c r="A7" s="257" t="s">
        <v>59</v>
      </c>
      <c r="B7" s="173">
        <v>148138000</v>
      </c>
      <c r="C7" s="296">
        <v>148138000</v>
      </c>
      <c r="D7" s="298">
        <f t="shared" si="1"/>
        <v>100</v>
      </c>
      <c r="F7" s="172"/>
      <c r="H7" s="231"/>
      <c r="I7" s="231"/>
      <c r="J7" s="231"/>
      <c r="K7" s="231"/>
      <c r="L7" s="231"/>
      <c r="M7" s="231"/>
    </row>
    <row r="8" spans="1:14" ht="15.6" x14ac:dyDescent="0.3">
      <c r="A8" s="257" t="s">
        <v>114</v>
      </c>
      <c r="B8" s="173">
        <v>15207000</v>
      </c>
      <c r="C8" s="296">
        <v>15207000</v>
      </c>
      <c r="D8" s="298">
        <f t="shared" si="1"/>
        <v>100</v>
      </c>
      <c r="F8" s="172"/>
      <c r="H8" s="231"/>
      <c r="I8" s="231"/>
      <c r="J8" s="231"/>
      <c r="K8" s="231"/>
      <c r="L8" s="231"/>
      <c r="M8" s="231"/>
    </row>
    <row r="9" spans="1:14" ht="15.6" x14ac:dyDescent="0.3">
      <c r="A9" s="257" t="s">
        <v>98</v>
      </c>
      <c r="B9" s="173">
        <v>35924000</v>
      </c>
      <c r="C9" s="296">
        <v>35924000</v>
      </c>
      <c r="D9" s="298">
        <f t="shared" si="1"/>
        <v>100</v>
      </c>
      <c r="F9" s="172"/>
      <c r="H9" s="231"/>
      <c r="I9" s="231"/>
      <c r="J9" s="231"/>
      <c r="K9" s="231"/>
      <c r="L9" s="231"/>
      <c r="M9" s="231"/>
    </row>
    <row r="10" spans="1:14" ht="15.6" x14ac:dyDescent="0.3">
      <c r="A10" s="257" t="s">
        <v>103</v>
      </c>
      <c r="B10" s="173">
        <v>47928000</v>
      </c>
      <c r="C10" s="296">
        <v>47928000</v>
      </c>
      <c r="D10" s="298">
        <f t="shared" si="1"/>
        <v>100</v>
      </c>
      <c r="F10" s="172"/>
      <c r="H10" s="231"/>
      <c r="I10" s="231"/>
      <c r="J10" s="231"/>
      <c r="K10" s="231"/>
      <c r="L10" s="231"/>
      <c r="M10" s="231"/>
    </row>
    <row r="11" spans="1:14" ht="15.6" x14ac:dyDescent="0.3">
      <c r="A11" s="257" t="s">
        <v>104</v>
      </c>
      <c r="B11" s="173">
        <v>6627000</v>
      </c>
      <c r="C11" s="296">
        <v>6627000</v>
      </c>
      <c r="D11" s="298">
        <f t="shared" si="1"/>
        <v>100</v>
      </c>
      <c r="F11" s="172"/>
      <c r="H11" s="231"/>
      <c r="I11" s="231"/>
      <c r="J11" s="231"/>
      <c r="K11" s="231"/>
      <c r="L11" s="231"/>
      <c r="M11" s="231"/>
    </row>
    <row r="12" spans="1:14" ht="15.6" x14ac:dyDescent="0.3">
      <c r="A12" s="257" t="s">
        <v>105</v>
      </c>
      <c r="B12" s="173">
        <v>19146000</v>
      </c>
      <c r="C12" s="296">
        <v>19146000</v>
      </c>
      <c r="D12" s="298">
        <f t="shared" si="1"/>
        <v>100</v>
      </c>
      <c r="F12" s="172"/>
      <c r="H12" s="231"/>
      <c r="I12" s="231"/>
      <c r="J12" s="231"/>
      <c r="K12" s="231"/>
      <c r="L12" s="231"/>
      <c r="M12" s="231"/>
    </row>
    <row r="13" spans="1:14" ht="15.6" x14ac:dyDescent="0.3">
      <c r="A13" s="257" t="s">
        <v>106</v>
      </c>
      <c r="B13" s="159">
        <v>46076000</v>
      </c>
      <c r="C13" s="297">
        <v>46076000</v>
      </c>
      <c r="D13" s="298">
        <f t="shared" si="1"/>
        <v>100</v>
      </c>
      <c r="F13" s="172"/>
      <c r="H13" s="231"/>
      <c r="I13" s="231"/>
      <c r="J13" s="231"/>
      <c r="K13" s="231"/>
      <c r="L13" s="231"/>
      <c r="M13" s="231"/>
    </row>
    <row r="14" spans="1:14" ht="15.6" x14ac:dyDescent="0.3">
      <c r="A14" s="257" t="s">
        <v>97</v>
      </c>
      <c r="B14" s="173">
        <v>42836000</v>
      </c>
      <c r="C14" s="296">
        <v>42836000</v>
      </c>
      <c r="D14" s="298">
        <f t="shared" si="1"/>
        <v>100</v>
      </c>
      <c r="F14" s="172"/>
      <c r="H14" s="231"/>
      <c r="I14" s="231"/>
      <c r="J14" s="231"/>
      <c r="K14" s="231"/>
      <c r="L14" s="231"/>
      <c r="M14" s="231"/>
    </row>
    <row r="15" spans="1:14" ht="15.6" x14ac:dyDescent="0.3">
      <c r="A15" s="257" t="s">
        <v>95</v>
      </c>
      <c r="B15" s="173">
        <v>127434000</v>
      </c>
      <c r="C15" s="296">
        <v>127434000</v>
      </c>
      <c r="D15" s="298">
        <f t="shared" si="1"/>
        <v>100</v>
      </c>
      <c r="F15" s="172"/>
      <c r="H15" s="231"/>
      <c r="I15" s="231"/>
      <c r="J15" s="231"/>
      <c r="K15" s="231"/>
      <c r="L15" s="231"/>
      <c r="M15" s="231"/>
    </row>
    <row r="16" spans="1:14" ht="15.6" x14ac:dyDescent="0.3">
      <c r="A16" s="257" t="s">
        <v>63</v>
      </c>
      <c r="B16" s="173">
        <v>20453000</v>
      </c>
      <c r="C16" s="296">
        <v>20453000</v>
      </c>
      <c r="D16" s="298">
        <f t="shared" si="1"/>
        <v>100</v>
      </c>
      <c r="F16" s="172"/>
      <c r="H16" s="231"/>
      <c r="I16" s="231"/>
      <c r="J16" s="231"/>
      <c r="K16" s="231"/>
      <c r="L16" s="231"/>
      <c r="M16" s="231"/>
    </row>
    <row r="17" spans="1:13" ht="15.6" x14ac:dyDescent="0.3">
      <c r="A17" s="7" t="s">
        <v>7</v>
      </c>
      <c r="B17" s="173">
        <v>56208000</v>
      </c>
      <c r="C17" s="296">
        <v>56208000</v>
      </c>
      <c r="D17" s="298">
        <f t="shared" si="1"/>
        <v>100</v>
      </c>
      <c r="F17" s="172"/>
      <c r="H17" s="231"/>
      <c r="I17" s="231"/>
      <c r="J17" s="231"/>
      <c r="K17" s="231"/>
      <c r="L17" s="231"/>
      <c r="M17" s="231"/>
    </row>
    <row r="18" spans="1:13" ht="15.6" x14ac:dyDescent="0.3">
      <c r="A18" s="257" t="s">
        <v>133</v>
      </c>
      <c r="B18" s="173">
        <v>37217000</v>
      </c>
      <c r="C18" s="296">
        <v>37217000</v>
      </c>
      <c r="D18" s="298">
        <f t="shared" si="1"/>
        <v>100</v>
      </c>
      <c r="F18" s="172"/>
      <c r="H18" s="231"/>
      <c r="I18" s="231"/>
      <c r="J18" s="231"/>
      <c r="K18" s="231"/>
      <c r="L18" s="231"/>
      <c r="M18" s="231"/>
    </row>
    <row r="19" spans="1:13" ht="15.6" x14ac:dyDescent="0.3">
      <c r="A19" s="257" t="s">
        <v>96</v>
      </c>
      <c r="B19" s="173">
        <v>23631000</v>
      </c>
      <c r="C19" s="296">
        <v>23631000</v>
      </c>
      <c r="D19" s="298">
        <f t="shared" si="1"/>
        <v>100</v>
      </c>
      <c r="F19" s="172"/>
      <c r="H19" s="231"/>
      <c r="I19" s="231"/>
      <c r="J19" s="231"/>
      <c r="K19" s="231"/>
      <c r="L19" s="231"/>
      <c r="M19" s="231"/>
    </row>
    <row r="20" spans="1:13" ht="15.6" x14ac:dyDescent="0.3">
      <c r="A20" s="257" t="s">
        <v>110</v>
      </c>
      <c r="B20" s="173">
        <v>68793000</v>
      </c>
      <c r="C20" s="296">
        <v>68793000</v>
      </c>
      <c r="D20" s="298">
        <f t="shared" si="1"/>
        <v>100</v>
      </c>
      <c r="F20" s="172"/>
      <c r="H20" s="231"/>
      <c r="I20" s="231"/>
      <c r="J20" s="231"/>
      <c r="K20" s="231"/>
      <c r="L20" s="231"/>
      <c r="M20" s="231"/>
    </row>
    <row r="21" spans="1:13" ht="15.6" x14ac:dyDescent="0.3">
      <c r="A21" s="257" t="s">
        <v>111</v>
      </c>
      <c r="B21" s="173">
        <v>77774000</v>
      </c>
      <c r="C21" s="296">
        <v>77774000</v>
      </c>
      <c r="D21" s="298">
        <f t="shared" si="1"/>
        <v>100</v>
      </c>
      <c r="F21" s="172"/>
      <c r="H21" s="231"/>
      <c r="I21" s="231"/>
      <c r="J21" s="231"/>
      <c r="K21" s="231"/>
      <c r="L21" s="231"/>
      <c r="M21" s="231"/>
    </row>
    <row r="22" spans="1:13" ht="15.6" x14ac:dyDescent="0.3">
      <c r="A22" s="257" t="s">
        <v>134</v>
      </c>
      <c r="B22" s="173">
        <v>40212000</v>
      </c>
      <c r="C22" s="296">
        <v>40212000</v>
      </c>
      <c r="D22" s="298">
        <f t="shared" si="1"/>
        <v>100</v>
      </c>
      <c r="F22" s="172"/>
      <c r="H22" s="231"/>
      <c r="I22" s="231"/>
      <c r="J22" s="231"/>
      <c r="K22" s="231"/>
      <c r="L22" s="231"/>
      <c r="M22" s="231"/>
    </row>
    <row r="23" spans="1:13" ht="15.6" x14ac:dyDescent="0.3">
      <c r="A23" s="257" t="s">
        <v>107</v>
      </c>
      <c r="B23" s="173">
        <v>51412000</v>
      </c>
      <c r="C23" s="296">
        <v>51412000</v>
      </c>
      <c r="D23" s="298">
        <f t="shared" si="1"/>
        <v>100</v>
      </c>
      <c r="F23" s="172"/>
      <c r="H23" s="231"/>
      <c r="I23" s="231"/>
      <c r="J23" s="231"/>
      <c r="K23" s="231"/>
      <c r="L23" s="231"/>
      <c r="M23" s="231"/>
    </row>
    <row r="24" spans="1:13" ht="15.6" x14ac:dyDescent="0.3">
      <c r="A24" s="257" t="s">
        <v>135</v>
      </c>
      <c r="B24" s="173">
        <v>52333000</v>
      </c>
      <c r="C24" s="296">
        <v>52333000</v>
      </c>
      <c r="D24" s="298">
        <f t="shared" si="1"/>
        <v>100</v>
      </c>
      <c r="F24" s="172"/>
      <c r="H24" s="231"/>
      <c r="I24" s="231"/>
      <c r="J24" s="231"/>
      <c r="K24" s="231"/>
      <c r="L24" s="231"/>
      <c r="M24" s="231"/>
    </row>
    <row r="25" spans="1:13" ht="15.6" x14ac:dyDescent="0.3">
      <c r="A25" s="257" t="s">
        <v>112</v>
      </c>
      <c r="B25" s="173">
        <v>62337000</v>
      </c>
      <c r="C25" s="296">
        <v>62337000</v>
      </c>
      <c r="D25" s="298">
        <f t="shared" si="1"/>
        <v>100</v>
      </c>
      <c r="F25" s="172"/>
      <c r="H25" s="231"/>
      <c r="I25" s="231"/>
      <c r="J25" s="231"/>
      <c r="K25" s="231"/>
      <c r="L25" s="231"/>
      <c r="M25" s="231"/>
    </row>
    <row r="26" spans="1:13" ht="15.6" x14ac:dyDescent="0.3">
      <c r="A26" s="257" t="s">
        <v>136</v>
      </c>
      <c r="B26" s="173">
        <v>61285000</v>
      </c>
      <c r="C26" s="296">
        <v>61285000</v>
      </c>
      <c r="D26" s="298">
        <f t="shared" si="1"/>
        <v>100</v>
      </c>
      <c r="F26" s="172"/>
      <c r="H26" s="231"/>
      <c r="I26" s="231"/>
      <c r="J26" s="231"/>
      <c r="K26" s="231"/>
      <c r="L26" s="231"/>
      <c r="M26" s="231"/>
    </row>
    <row r="27" spans="1:13" ht="15.6" x14ac:dyDescent="0.3">
      <c r="A27" s="257" t="s">
        <v>137</v>
      </c>
      <c r="B27" s="173">
        <v>30461000</v>
      </c>
      <c r="C27" s="296">
        <v>30461000</v>
      </c>
      <c r="D27" s="298">
        <f t="shared" si="1"/>
        <v>100</v>
      </c>
      <c r="F27" s="172"/>
      <c r="H27" s="231"/>
      <c r="I27" s="231"/>
      <c r="J27" s="231"/>
      <c r="K27" s="231"/>
      <c r="L27" s="231"/>
      <c r="M27" s="231"/>
    </row>
    <row r="28" spans="1:13" ht="15.6" x14ac:dyDescent="0.3">
      <c r="A28" s="257" t="s">
        <v>138</v>
      </c>
      <c r="B28" s="173">
        <v>110502000</v>
      </c>
      <c r="C28" s="296">
        <v>110502000</v>
      </c>
      <c r="D28" s="298">
        <f t="shared" si="1"/>
        <v>100</v>
      </c>
      <c r="F28" s="172"/>
      <c r="H28" s="231"/>
      <c r="I28" s="231"/>
      <c r="J28" s="231"/>
      <c r="K28" s="231"/>
      <c r="L28" s="231"/>
      <c r="M28" s="231"/>
    </row>
    <row r="29" spans="1:13" ht="15.6" x14ac:dyDescent="0.3">
      <c r="A29" s="257" t="s">
        <v>139</v>
      </c>
      <c r="B29" s="173">
        <v>22358000</v>
      </c>
      <c r="C29" s="296">
        <v>22358000</v>
      </c>
      <c r="D29" s="298">
        <f t="shared" si="1"/>
        <v>100</v>
      </c>
      <c r="F29" s="172"/>
      <c r="H29" s="231"/>
      <c r="I29" s="231"/>
      <c r="J29" s="231"/>
      <c r="K29" s="231"/>
      <c r="L29" s="231"/>
      <c r="M29" s="231"/>
    </row>
    <row r="30" spans="1:13" ht="15.6" x14ac:dyDescent="0.3">
      <c r="A30" s="257" t="s">
        <v>56</v>
      </c>
      <c r="B30" s="173">
        <v>38946000</v>
      </c>
      <c r="C30" s="296">
        <v>38946000</v>
      </c>
      <c r="D30" s="298">
        <f t="shared" si="1"/>
        <v>100</v>
      </c>
      <c r="F30" s="172"/>
      <c r="H30" s="231"/>
      <c r="I30" s="231"/>
      <c r="J30" s="231"/>
      <c r="K30" s="231"/>
      <c r="L30" s="231"/>
      <c r="M30" s="231"/>
    </row>
    <row r="31" spans="1:13" ht="15.6" x14ac:dyDescent="0.3">
      <c r="A31" s="257" t="s">
        <v>39</v>
      </c>
      <c r="B31" s="173">
        <v>37542000</v>
      </c>
      <c r="C31" s="296">
        <v>37542000</v>
      </c>
      <c r="D31" s="298">
        <f t="shared" si="1"/>
        <v>100</v>
      </c>
      <c r="F31" s="172"/>
      <c r="H31" s="231"/>
      <c r="I31" s="231"/>
      <c r="J31" s="231"/>
      <c r="K31" s="231"/>
      <c r="L31" s="231"/>
      <c r="M31" s="231"/>
    </row>
    <row r="32" spans="1:13" ht="15.6" x14ac:dyDescent="0.3">
      <c r="A32" s="257" t="s">
        <v>108</v>
      </c>
      <c r="B32" s="173">
        <v>53745000</v>
      </c>
      <c r="C32" s="296">
        <v>53745000</v>
      </c>
      <c r="D32" s="298">
        <f t="shared" si="1"/>
        <v>100</v>
      </c>
      <c r="F32" s="172"/>
      <c r="H32" s="231"/>
      <c r="I32" s="231"/>
      <c r="J32" s="231"/>
      <c r="K32" s="231"/>
      <c r="L32" s="231"/>
      <c r="M32" s="231"/>
    </row>
    <row r="33" spans="1:13" ht="15.6" x14ac:dyDescent="0.3">
      <c r="A33" s="257" t="s">
        <v>109</v>
      </c>
      <c r="B33" s="173">
        <v>8072000</v>
      </c>
      <c r="C33" s="296">
        <v>8072000</v>
      </c>
      <c r="D33" s="298">
        <f t="shared" si="1"/>
        <v>100</v>
      </c>
      <c r="F33" s="172"/>
      <c r="H33" s="231"/>
      <c r="I33" s="231"/>
      <c r="J33" s="231"/>
      <c r="K33" s="231"/>
      <c r="L33" s="231"/>
      <c r="M33" s="231"/>
    </row>
    <row r="34" spans="1:13" ht="15.6" x14ac:dyDescent="0.3">
      <c r="A34" s="257" t="s">
        <v>140</v>
      </c>
      <c r="B34" s="173">
        <v>97809000</v>
      </c>
      <c r="C34" s="296">
        <v>97809000</v>
      </c>
      <c r="D34" s="298">
        <f t="shared" si="1"/>
        <v>100</v>
      </c>
      <c r="F34" s="172"/>
      <c r="H34" s="231"/>
      <c r="I34" s="231"/>
      <c r="J34" s="231"/>
      <c r="K34" s="231"/>
      <c r="L34" s="231"/>
      <c r="M34" s="231"/>
    </row>
    <row r="35" spans="1:13" ht="15.6" x14ac:dyDescent="0.3">
      <c r="A35" s="257" t="s">
        <v>141</v>
      </c>
      <c r="B35" s="173">
        <v>56715000</v>
      </c>
      <c r="C35" s="296">
        <v>56715000</v>
      </c>
      <c r="D35" s="298">
        <f t="shared" si="1"/>
        <v>100</v>
      </c>
      <c r="F35" s="172"/>
      <c r="H35" s="231"/>
      <c r="I35" s="231"/>
      <c r="J35" s="231"/>
      <c r="K35" s="231"/>
      <c r="L35" s="231"/>
      <c r="M35" s="231"/>
    </row>
    <row r="36" spans="1:13" ht="19.5" customHeight="1" x14ac:dyDescent="0.3">
      <c r="A36" s="8" t="s">
        <v>65</v>
      </c>
      <c r="B36" s="9">
        <f>SUM(B5:B35)</f>
        <v>2848603000</v>
      </c>
      <c r="C36" s="105">
        <f>SUM(C5:C35)</f>
        <v>2848603000</v>
      </c>
      <c r="D36" s="299">
        <f t="shared" si="1"/>
        <v>100</v>
      </c>
    </row>
  </sheetData>
  <mergeCells count="1">
    <mergeCell ref="A2:D2"/>
  </mergeCells>
  <pageMargins left="0.39370078740157483" right="0.39370078740157483" top="0.3" bottom="0.51" header="0.17" footer="0.31496062992125984"/>
  <pageSetup paperSize="9" fitToHeight="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2"/>
  <dimension ref="A1:M9"/>
  <sheetViews>
    <sheetView tabSelected="1" view="pageBreakPreview" zoomScaleNormal="100" zoomScaleSheetLayoutView="100" workbookViewId="0">
      <selection activeCell="A10" sqref="A10:XFD15"/>
    </sheetView>
  </sheetViews>
  <sheetFormatPr defaultColWidth="9.109375" defaultRowHeight="15" x14ac:dyDescent="0.3"/>
  <cols>
    <col min="1" max="1" width="46" style="2" customWidth="1"/>
    <col min="2" max="2" width="17.21875" style="2" customWidth="1"/>
    <col min="3" max="3" width="16.5546875" style="2" customWidth="1"/>
    <col min="4" max="4" width="15.109375" style="2" customWidth="1"/>
    <col min="5" max="5" width="13.88671875" style="2" customWidth="1"/>
    <col min="6" max="7" width="9.109375" style="2"/>
    <col min="8" max="8" width="15.44140625" style="2" bestFit="1" customWidth="1"/>
    <col min="9" max="9" width="9.109375" style="2"/>
    <col min="10" max="12" width="19.6640625" style="2" customWidth="1"/>
    <col min="13" max="13" width="21.109375" style="2" customWidth="1"/>
    <col min="14" max="16384" width="9.109375" style="2"/>
  </cols>
  <sheetData>
    <row r="1" spans="1:13" ht="23.25" customHeight="1" x14ac:dyDescent="0.3">
      <c r="A1" s="1"/>
      <c r="B1" s="1"/>
      <c r="C1" s="3"/>
      <c r="D1" s="265"/>
      <c r="E1" s="99" t="s">
        <v>40</v>
      </c>
      <c r="F1" s="99" t="s">
        <v>14</v>
      </c>
      <c r="G1" s="99" t="s">
        <v>2</v>
      </c>
      <c r="H1" s="99" t="s">
        <v>92</v>
      </c>
      <c r="I1" s="98" t="s">
        <v>93</v>
      </c>
      <c r="J1" s="99">
        <v>146230300</v>
      </c>
      <c r="K1" s="99">
        <v>0</v>
      </c>
      <c r="L1" s="99">
        <v>0</v>
      </c>
      <c r="M1" s="87"/>
    </row>
    <row r="2" spans="1:13" ht="135" customHeight="1" x14ac:dyDescent="0.3">
      <c r="A2" s="387" t="s">
        <v>399</v>
      </c>
      <c r="B2" s="387"/>
      <c r="C2" s="387"/>
      <c r="D2" s="387"/>
      <c r="E2" s="100"/>
      <c r="F2" s="100"/>
      <c r="G2" s="100"/>
      <c r="H2" s="100"/>
      <c r="I2" s="100"/>
      <c r="J2" s="100"/>
      <c r="K2" s="100"/>
      <c r="L2" s="100"/>
    </row>
    <row r="3" spans="1:13" ht="20.25" customHeight="1" x14ac:dyDescent="0.3">
      <c r="A3" s="1"/>
      <c r="B3" s="1"/>
      <c r="C3" s="4"/>
      <c r="D3" s="4" t="s">
        <v>0</v>
      </c>
      <c r="E3" s="101"/>
      <c r="F3" s="101"/>
      <c r="G3" s="101"/>
      <c r="H3" s="101"/>
      <c r="I3" s="102"/>
      <c r="J3" s="103"/>
      <c r="K3" s="103"/>
      <c r="L3" s="103"/>
    </row>
    <row r="4" spans="1:13" ht="48.75" customHeight="1" x14ac:dyDescent="0.3">
      <c r="A4" s="62" t="s">
        <v>3</v>
      </c>
      <c r="B4" s="295" t="s">
        <v>379</v>
      </c>
      <c r="C4" s="295" t="s">
        <v>380</v>
      </c>
      <c r="D4" s="295" t="s">
        <v>381</v>
      </c>
      <c r="E4" s="12"/>
      <c r="F4" s="12"/>
      <c r="G4" s="12"/>
      <c r="H4" s="12"/>
      <c r="I4" s="12"/>
      <c r="J4" s="104"/>
      <c r="K4" s="104"/>
      <c r="L4" s="104"/>
    </row>
    <row r="5" spans="1:13" ht="15.6" x14ac:dyDescent="0.3">
      <c r="A5" s="257" t="s">
        <v>39</v>
      </c>
      <c r="B5" s="173">
        <v>73115150</v>
      </c>
      <c r="C5" s="296">
        <v>73115150</v>
      </c>
      <c r="D5" s="298">
        <f>C5/B5*100</f>
        <v>100</v>
      </c>
      <c r="E5" s="12"/>
      <c r="F5" s="12"/>
      <c r="G5" s="12"/>
      <c r="H5" s="12"/>
      <c r="I5" s="12"/>
      <c r="J5" s="109"/>
      <c r="K5" s="109"/>
      <c r="L5" s="109"/>
    </row>
    <row r="6" spans="1:13" ht="31.2" x14ac:dyDescent="0.3">
      <c r="A6" s="257" t="s">
        <v>146</v>
      </c>
      <c r="B6" s="173">
        <v>73115150</v>
      </c>
      <c r="C6" s="296">
        <v>73115150</v>
      </c>
      <c r="D6" s="298">
        <f t="shared" ref="D6:D7" si="0">C6/B6*100</f>
        <v>100</v>
      </c>
      <c r="E6" s="12"/>
      <c r="F6" s="12"/>
      <c r="G6" s="12"/>
      <c r="H6" s="12"/>
      <c r="I6" s="12"/>
      <c r="J6" s="12"/>
      <c r="K6" s="12"/>
      <c r="L6" s="12"/>
    </row>
    <row r="7" spans="1:13" ht="21.6" customHeight="1" x14ac:dyDescent="0.3">
      <c r="A7" s="8" t="s">
        <v>65</v>
      </c>
      <c r="B7" s="9">
        <f>SUM(B5:B6)</f>
        <v>146230300</v>
      </c>
      <c r="C7" s="105">
        <f>SUM(C5:C6)</f>
        <v>146230300</v>
      </c>
      <c r="D7" s="299">
        <f t="shared" si="0"/>
        <v>100</v>
      </c>
    </row>
    <row r="9" spans="1:13" ht="15.6" x14ac:dyDescent="0.3">
      <c r="B9" s="132"/>
      <c r="C9" s="132"/>
      <c r="D9" s="132"/>
    </row>
  </sheetData>
  <mergeCells count="1">
    <mergeCell ref="A2:D2"/>
  </mergeCells>
  <pageMargins left="0.39370078740157483" right="0.39370078740157483" top="0.41" bottom="0.74803149606299213" header="0.31496062992125984" footer="0.31496062992125984"/>
  <pageSetup paperSize="9" fitToHeight="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3">
    <tabColor rgb="FF00B050"/>
  </sheetPr>
  <dimension ref="A1:P44"/>
  <sheetViews>
    <sheetView view="pageBreakPreview" topLeftCell="A25" zoomScaleNormal="100" zoomScaleSheetLayoutView="100" workbookViewId="0">
      <selection activeCell="D43" sqref="D43"/>
    </sheetView>
  </sheetViews>
  <sheetFormatPr defaultColWidth="9.109375" defaultRowHeight="15" x14ac:dyDescent="0.3"/>
  <cols>
    <col min="1" max="1" width="44.33203125" style="2" customWidth="1"/>
    <col min="2" max="2" width="16" style="2" hidden="1" customWidth="1"/>
    <col min="3" max="3" width="16" style="262" hidden="1" customWidth="1"/>
    <col min="4" max="5" width="16" style="262" customWidth="1"/>
    <col min="6" max="6" width="15.44140625" style="2" customWidth="1"/>
    <col min="7" max="7" width="13.33203125" style="2" customWidth="1"/>
    <col min="8" max="8" width="9.5546875" style="2" customWidth="1"/>
    <col min="9" max="10" width="9.109375" style="2"/>
    <col min="11" max="11" width="15.44140625" style="2" bestFit="1" customWidth="1"/>
    <col min="12" max="12" width="10.44140625" style="2" bestFit="1" customWidth="1"/>
    <col min="13" max="15" width="19.6640625" style="2" customWidth="1"/>
    <col min="16" max="16" width="24.6640625" style="2" customWidth="1"/>
    <col min="17" max="16384" width="9.109375" style="2"/>
  </cols>
  <sheetData>
    <row r="1" spans="1:16" ht="13.2" customHeight="1" x14ac:dyDescent="0.3">
      <c r="A1" s="1"/>
      <c r="B1" s="1"/>
      <c r="C1" s="253"/>
      <c r="D1" s="253"/>
      <c r="E1" s="291"/>
      <c r="F1" s="3"/>
      <c r="G1" s="265"/>
      <c r="H1" s="99" t="s">
        <v>40</v>
      </c>
      <c r="I1" s="99" t="s">
        <v>14</v>
      </c>
      <c r="J1" s="99" t="s">
        <v>2</v>
      </c>
      <c r="K1" s="99" t="s">
        <v>42</v>
      </c>
      <c r="L1" s="98">
        <v>523</v>
      </c>
      <c r="M1" s="220">
        <v>287758790</v>
      </c>
      <c r="N1" s="220">
        <v>0</v>
      </c>
      <c r="O1" s="220">
        <v>0</v>
      </c>
      <c r="P1" s="87"/>
    </row>
    <row r="2" spans="1:16" ht="96.6" customHeight="1" x14ac:dyDescent="0.3">
      <c r="A2" s="387" t="s">
        <v>400</v>
      </c>
      <c r="B2" s="387"/>
      <c r="C2" s="387"/>
      <c r="D2" s="387"/>
      <c r="E2" s="387"/>
      <c r="F2" s="387"/>
      <c r="G2" s="387"/>
      <c r="H2" s="100"/>
      <c r="I2" s="100"/>
      <c r="J2" s="100"/>
      <c r="K2" s="100"/>
      <c r="L2" s="100"/>
      <c r="M2" s="100"/>
      <c r="N2" s="100"/>
      <c r="O2" s="100"/>
      <c r="P2" s="12"/>
    </row>
    <row r="3" spans="1:16" ht="20.25" customHeight="1" x14ac:dyDescent="0.3">
      <c r="A3" s="1"/>
      <c r="B3" s="1"/>
      <c r="C3" s="253"/>
      <c r="D3" s="253"/>
      <c r="E3" s="291"/>
      <c r="F3" s="4"/>
      <c r="G3" s="4" t="s">
        <v>0</v>
      </c>
      <c r="H3" s="101"/>
      <c r="I3" s="101"/>
      <c r="J3" s="101"/>
      <c r="K3" s="101"/>
      <c r="L3" s="102"/>
      <c r="M3" s="103"/>
      <c r="N3" s="103"/>
      <c r="O3" s="103"/>
      <c r="P3" s="12"/>
    </row>
    <row r="4" spans="1:16" ht="105" customHeight="1" x14ac:dyDescent="0.3">
      <c r="A4" s="59" t="s">
        <v>3</v>
      </c>
      <c r="B4" s="59" t="s">
        <v>4</v>
      </c>
      <c r="C4" s="93" t="s">
        <v>368</v>
      </c>
      <c r="D4" s="295" t="s">
        <v>382</v>
      </c>
      <c r="E4" s="295" t="s">
        <v>383</v>
      </c>
      <c r="F4" s="295" t="s">
        <v>380</v>
      </c>
      <c r="G4" s="295" t="s">
        <v>384</v>
      </c>
      <c r="H4" s="12"/>
      <c r="I4" s="12"/>
      <c r="J4" s="12"/>
      <c r="K4" s="12"/>
      <c r="L4" s="12"/>
      <c r="M4" s="104"/>
      <c r="N4" s="104"/>
      <c r="O4" s="104"/>
      <c r="P4" s="12"/>
    </row>
    <row r="5" spans="1:16" ht="15.6" x14ac:dyDescent="0.3">
      <c r="A5" s="233" t="s">
        <v>5</v>
      </c>
      <c r="B5" s="234">
        <v>131244123.95</v>
      </c>
      <c r="C5" s="181">
        <f>D5-B5</f>
        <v>0</v>
      </c>
      <c r="D5" s="250">
        <v>131244123.95</v>
      </c>
      <c r="E5" s="296">
        <v>131244123.95</v>
      </c>
      <c r="F5" s="296">
        <v>131244123.95</v>
      </c>
      <c r="G5" s="193">
        <v>0</v>
      </c>
      <c r="H5" s="12"/>
      <c r="I5" s="12"/>
      <c r="J5" s="12"/>
      <c r="K5" s="109"/>
      <c r="L5" s="109"/>
      <c r="M5" s="109"/>
      <c r="N5" s="109"/>
      <c r="O5" s="109"/>
      <c r="P5" s="12"/>
    </row>
    <row r="6" spans="1:16" ht="15.6" x14ac:dyDescent="0.3">
      <c r="A6" s="257" t="s">
        <v>6</v>
      </c>
      <c r="B6" s="234">
        <v>18836695.890000001</v>
      </c>
      <c r="C6" s="181">
        <f t="shared" ref="C6:C39" si="0">D6-B6</f>
        <v>0</v>
      </c>
      <c r="D6" s="250">
        <v>18836695.890000001</v>
      </c>
      <c r="E6" s="296">
        <v>18332440.559999999</v>
      </c>
      <c r="F6" s="296">
        <v>18332440.559999999</v>
      </c>
      <c r="G6" s="193">
        <v>0</v>
      </c>
      <c r="H6" s="263"/>
      <c r="I6" s="12"/>
      <c r="J6" s="12"/>
      <c r="K6" s="109"/>
      <c r="L6" s="109"/>
      <c r="M6" s="12"/>
      <c r="N6" s="12"/>
      <c r="O6" s="12"/>
      <c r="P6" s="12"/>
    </row>
    <row r="7" spans="1:16" ht="15.6" x14ac:dyDescent="0.3">
      <c r="A7" s="233" t="s">
        <v>59</v>
      </c>
      <c r="B7" s="234">
        <v>15255293.810000001</v>
      </c>
      <c r="C7" s="181">
        <f t="shared" si="0"/>
        <v>0</v>
      </c>
      <c r="D7" s="250">
        <v>15255293.810000001</v>
      </c>
      <c r="E7" s="296">
        <v>15255293.810000001</v>
      </c>
      <c r="F7" s="296">
        <v>15255293.810000001</v>
      </c>
      <c r="G7" s="193">
        <v>0</v>
      </c>
      <c r="H7" s="263"/>
      <c r="I7" s="12"/>
      <c r="J7" s="12"/>
      <c r="K7" s="109"/>
      <c r="L7" s="109"/>
      <c r="M7" s="12"/>
      <c r="N7" s="12"/>
      <c r="O7" s="12"/>
      <c r="P7" s="12"/>
    </row>
    <row r="8" spans="1:16" ht="15.6" x14ac:dyDescent="0.3">
      <c r="A8" s="233" t="s">
        <v>114</v>
      </c>
      <c r="B8" s="234">
        <v>4067374.04</v>
      </c>
      <c r="C8" s="181">
        <f t="shared" si="0"/>
        <v>-485.10000000009313</v>
      </c>
      <c r="D8" s="250">
        <v>4066888.94</v>
      </c>
      <c r="E8" s="296">
        <v>4066888.94</v>
      </c>
      <c r="F8" s="296">
        <v>4066888.94</v>
      </c>
      <c r="G8" s="193">
        <v>0</v>
      </c>
      <c r="H8" s="263"/>
      <c r="I8" s="12"/>
      <c r="J8" s="12"/>
      <c r="K8" s="109"/>
      <c r="L8" s="109"/>
      <c r="M8" s="12"/>
      <c r="N8" s="12"/>
      <c r="O8" s="12"/>
      <c r="P8" s="12"/>
    </row>
    <row r="9" spans="1:16" ht="15.6" x14ac:dyDescent="0.3">
      <c r="A9" s="233" t="s">
        <v>98</v>
      </c>
      <c r="B9" s="234">
        <v>8060795.8300000001</v>
      </c>
      <c r="C9" s="181">
        <f t="shared" si="0"/>
        <v>0</v>
      </c>
      <c r="D9" s="250">
        <v>8060795.8300000001</v>
      </c>
      <c r="E9" s="296">
        <v>8060795.8300000001</v>
      </c>
      <c r="F9" s="296">
        <v>8060795.8300000001</v>
      </c>
      <c r="G9" s="193">
        <v>0</v>
      </c>
      <c r="H9" s="263"/>
      <c r="I9" s="12"/>
      <c r="J9" s="12"/>
      <c r="K9" s="109"/>
      <c r="L9" s="109"/>
      <c r="M9" s="12"/>
      <c r="N9" s="12"/>
      <c r="O9" s="12"/>
      <c r="P9" s="12"/>
    </row>
    <row r="10" spans="1:16" ht="31.2" x14ac:dyDescent="0.3">
      <c r="A10" s="233" t="s">
        <v>115</v>
      </c>
      <c r="B10" s="234">
        <v>4384312.2699999996</v>
      </c>
      <c r="C10" s="181">
        <f t="shared" si="0"/>
        <v>0</v>
      </c>
      <c r="D10" s="250">
        <v>4384312.2699999996</v>
      </c>
      <c r="E10" s="296">
        <v>4384312.2699999996</v>
      </c>
      <c r="F10" s="296">
        <v>4384312.2699999996</v>
      </c>
      <c r="G10" s="193">
        <v>0</v>
      </c>
      <c r="H10" s="263"/>
      <c r="I10" s="12"/>
      <c r="J10" s="12"/>
      <c r="K10" s="109"/>
      <c r="L10" s="109"/>
      <c r="M10" s="12"/>
      <c r="N10" s="12"/>
      <c r="O10" s="12"/>
      <c r="P10" s="12"/>
    </row>
    <row r="11" spans="1:16" ht="31.2" x14ac:dyDescent="0.3">
      <c r="A11" s="233" t="s">
        <v>116</v>
      </c>
      <c r="B11" s="234">
        <v>3275028.45</v>
      </c>
      <c r="C11" s="181">
        <f t="shared" si="0"/>
        <v>0</v>
      </c>
      <c r="D11" s="250">
        <v>3275028.45</v>
      </c>
      <c r="E11" s="296">
        <v>3275028.45</v>
      </c>
      <c r="F11" s="296">
        <v>3275028.45</v>
      </c>
      <c r="G11" s="193">
        <v>0</v>
      </c>
      <c r="H11" s="263"/>
      <c r="K11" s="252"/>
      <c r="L11" s="109"/>
    </row>
    <row r="12" spans="1:16" ht="31.2" x14ac:dyDescent="0.3">
      <c r="A12" s="233" t="s">
        <v>113</v>
      </c>
      <c r="B12" s="234">
        <v>3401803.74</v>
      </c>
      <c r="C12" s="181">
        <f t="shared" si="0"/>
        <v>-3573.1400000001304</v>
      </c>
      <c r="D12" s="250">
        <v>3398230.6</v>
      </c>
      <c r="E12" s="296">
        <v>3398230.6</v>
      </c>
      <c r="F12" s="296">
        <v>3398230.6</v>
      </c>
      <c r="G12" s="193">
        <v>0</v>
      </c>
      <c r="H12" s="263"/>
      <c r="K12" s="252"/>
      <c r="L12" s="109"/>
    </row>
    <row r="13" spans="1:16" ht="31.2" x14ac:dyDescent="0.3">
      <c r="A13" s="233" t="s">
        <v>150</v>
      </c>
      <c r="B13" s="234">
        <v>1616385.01</v>
      </c>
      <c r="C13" s="181">
        <f t="shared" si="0"/>
        <v>-141151.60000000009</v>
      </c>
      <c r="D13" s="250">
        <v>1475233.41</v>
      </c>
      <c r="E13" s="296">
        <v>1475233.41</v>
      </c>
      <c r="F13" s="296">
        <v>1475233.41</v>
      </c>
      <c r="G13" s="193">
        <v>0</v>
      </c>
      <c r="H13" s="263"/>
      <c r="K13" s="252"/>
      <c r="L13" s="109"/>
    </row>
    <row r="14" spans="1:16" ht="31.2" x14ac:dyDescent="0.3">
      <c r="A14" s="233" t="s">
        <v>117</v>
      </c>
      <c r="B14" s="234">
        <v>2905267.17</v>
      </c>
      <c r="C14" s="181">
        <f t="shared" si="0"/>
        <v>-8249.1999999997206</v>
      </c>
      <c r="D14" s="250">
        <v>2897017.97</v>
      </c>
      <c r="E14" s="296">
        <v>2897017.97</v>
      </c>
      <c r="F14" s="296">
        <v>2897017.97</v>
      </c>
      <c r="G14" s="193">
        <v>0</v>
      </c>
      <c r="H14" s="263"/>
      <c r="K14" s="252"/>
      <c r="L14" s="109"/>
    </row>
    <row r="15" spans="1:16" ht="31.2" x14ac:dyDescent="0.3">
      <c r="A15" s="233" t="s">
        <v>118</v>
      </c>
      <c r="B15" s="234">
        <v>10511784.869999999</v>
      </c>
      <c r="C15" s="181">
        <f t="shared" si="0"/>
        <v>0</v>
      </c>
      <c r="D15" s="250">
        <v>10511784.869999999</v>
      </c>
      <c r="E15" s="296">
        <v>10511768.630000001</v>
      </c>
      <c r="F15" s="296">
        <v>10511768.630000001</v>
      </c>
      <c r="G15" s="193">
        <v>0</v>
      </c>
      <c r="H15" s="263"/>
      <c r="I15" s="6"/>
      <c r="J15" s="6"/>
      <c r="K15" s="252"/>
      <c r="L15" s="109"/>
    </row>
    <row r="16" spans="1:16" ht="31.2" x14ac:dyDescent="0.3">
      <c r="A16" s="233" t="s">
        <v>119</v>
      </c>
      <c r="B16" s="234">
        <v>1278317.55</v>
      </c>
      <c r="C16" s="181">
        <f t="shared" si="0"/>
        <v>0</v>
      </c>
      <c r="D16" s="250">
        <v>1278317.55</v>
      </c>
      <c r="E16" s="296">
        <v>1278317.55</v>
      </c>
      <c r="F16" s="296">
        <v>1278317.55</v>
      </c>
      <c r="G16" s="193">
        <v>0</v>
      </c>
      <c r="H16" s="263"/>
      <c r="K16" s="252"/>
      <c r="L16" s="109"/>
    </row>
    <row r="17" spans="1:12" ht="31.2" x14ac:dyDescent="0.3">
      <c r="A17" s="233" t="s">
        <v>120</v>
      </c>
      <c r="B17" s="234">
        <v>2123486.19</v>
      </c>
      <c r="C17" s="181">
        <f t="shared" si="0"/>
        <v>-440148.87999999989</v>
      </c>
      <c r="D17" s="250">
        <v>1683337.31</v>
      </c>
      <c r="E17" s="296">
        <v>1683337.31</v>
      </c>
      <c r="F17" s="296">
        <v>1683337.31</v>
      </c>
      <c r="G17" s="193">
        <v>0</v>
      </c>
      <c r="H17" s="263"/>
      <c r="K17" s="252"/>
      <c r="L17" s="109"/>
    </row>
    <row r="18" spans="1:12" ht="31.2" x14ac:dyDescent="0.3">
      <c r="A18" s="233" t="s">
        <v>121</v>
      </c>
      <c r="B18" s="234">
        <v>1278317.55</v>
      </c>
      <c r="C18" s="181">
        <f t="shared" si="0"/>
        <v>0</v>
      </c>
      <c r="D18" s="250">
        <v>1278317.55</v>
      </c>
      <c r="E18" s="296">
        <v>1278317.55</v>
      </c>
      <c r="F18" s="296">
        <v>1278317.55</v>
      </c>
      <c r="G18" s="193">
        <v>0</v>
      </c>
      <c r="H18" s="263"/>
      <c r="K18" s="252"/>
      <c r="L18" s="109"/>
    </row>
    <row r="19" spans="1:12" ht="31.2" x14ac:dyDescent="0.3">
      <c r="A19" s="257" t="s">
        <v>169</v>
      </c>
      <c r="B19" s="234">
        <v>1003637.75</v>
      </c>
      <c r="C19" s="181">
        <f t="shared" si="0"/>
        <v>0</v>
      </c>
      <c r="D19" s="250">
        <v>1003637.75</v>
      </c>
      <c r="E19" s="296">
        <v>1003637.75</v>
      </c>
      <c r="F19" s="296">
        <v>1003637.75</v>
      </c>
      <c r="G19" s="193">
        <v>0</v>
      </c>
      <c r="H19" s="263"/>
      <c r="K19" s="252"/>
      <c r="L19" s="109"/>
    </row>
    <row r="20" spans="1:12" ht="15.6" x14ac:dyDescent="0.3">
      <c r="A20" s="233" t="s">
        <v>7</v>
      </c>
      <c r="B20" s="234">
        <v>8493944.75</v>
      </c>
      <c r="C20" s="181">
        <f t="shared" si="0"/>
        <v>0</v>
      </c>
      <c r="D20" s="250">
        <v>8493944.75</v>
      </c>
      <c r="E20" s="296">
        <v>8226773.3200000003</v>
      </c>
      <c r="F20" s="296">
        <v>8226773.3200000003</v>
      </c>
      <c r="G20" s="193">
        <v>0</v>
      </c>
      <c r="H20" s="263"/>
      <c r="K20" s="252"/>
      <c r="L20" s="109"/>
    </row>
    <row r="21" spans="1:12" ht="31.2" x14ac:dyDescent="0.3">
      <c r="A21" s="257" t="s">
        <v>170</v>
      </c>
      <c r="B21" s="234">
        <v>1806547.95</v>
      </c>
      <c r="C21" s="181">
        <f t="shared" si="0"/>
        <v>-390.67999999993481</v>
      </c>
      <c r="D21" s="250">
        <v>1806157.27</v>
      </c>
      <c r="E21" s="296">
        <v>1806157.27</v>
      </c>
      <c r="F21" s="296">
        <v>1806157.27</v>
      </c>
      <c r="G21" s="193">
        <v>0</v>
      </c>
      <c r="H21" s="263"/>
      <c r="K21" s="252"/>
      <c r="L21" s="109"/>
    </row>
    <row r="22" spans="1:12" ht="31.2" x14ac:dyDescent="0.3">
      <c r="A22" s="233" t="s">
        <v>122</v>
      </c>
      <c r="B22" s="234">
        <v>6444410.8200000003</v>
      </c>
      <c r="C22" s="181">
        <f t="shared" si="0"/>
        <v>0</v>
      </c>
      <c r="D22" s="250">
        <v>6444410.8200000003</v>
      </c>
      <c r="E22" s="296">
        <v>6444410.8200000003</v>
      </c>
      <c r="F22" s="296">
        <v>6444410.8200000003</v>
      </c>
      <c r="G22" s="193">
        <v>0</v>
      </c>
      <c r="H22" s="263"/>
      <c r="K22" s="252"/>
      <c r="L22" s="109"/>
    </row>
    <row r="23" spans="1:12" ht="31.2" x14ac:dyDescent="0.3">
      <c r="A23" s="257" t="s">
        <v>165</v>
      </c>
      <c r="B23" s="234">
        <v>2472118.25</v>
      </c>
      <c r="C23" s="181">
        <f t="shared" si="0"/>
        <v>0</v>
      </c>
      <c r="D23" s="250">
        <v>2472118.25</v>
      </c>
      <c r="E23" s="296">
        <v>2900609.8</v>
      </c>
      <c r="F23" s="296">
        <v>2900609.8</v>
      </c>
      <c r="G23" s="193">
        <v>0</v>
      </c>
      <c r="H23" s="263"/>
      <c r="K23" s="252"/>
      <c r="L23" s="109"/>
    </row>
    <row r="24" spans="1:12" ht="31.2" x14ac:dyDescent="0.3">
      <c r="A24" s="233" t="s">
        <v>147</v>
      </c>
      <c r="B24" s="234">
        <v>5081576.4000000004</v>
      </c>
      <c r="C24" s="181">
        <f t="shared" si="0"/>
        <v>0</v>
      </c>
      <c r="D24" s="250">
        <v>5081576.4000000004</v>
      </c>
      <c r="E24" s="296">
        <v>5081576.4000000004</v>
      </c>
      <c r="F24" s="296">
        <v>5081576.4000000004</v>
      </c>
      <c r="G24" s="193">
        <v>0</v>
      </c>
      <c r="H24" s="263"/>
      <c r="K24" s="252"/>
      <c r="L24" s="109"/>
    </row>
    <row r="25" spans="1:12" ht="31.2" x14ac:dyDescent="0.3">
      <c r="A25" s="233" t="s">
        <v>123</v>
      </c>
      <c r="B25" s="234">
        <v>876862.46</v>
      </c>
      <c r="C25" s="181">
        <f t="shared" si="0"/>
        <v>-199330.32999999996</v>
      </c>
      <c r="D25" s="250">
        <v>677532.13</v>
      </c>
      <c r="E25" s="296">
        <v>677532.13</v>
      </c>
      <c r="F25" s="296">
        <v>677532.13</v>
      </c>
      <c r="G25" s="193">
        <v>0</v>
      </c>
      <c r="H25" s="263"/>
      <c r="K25" s="252"/>
      <c r="L25" s="109"/>
    </row>
    <row r="26" spans="1:12" ht="31.2" x14ac:dyDescent="0.3">
      <c r="A26" s="233" t="s">
        <v>124</v>
      </c>
      <c r="B26" s="234">
        <v>2472118.25</v>
      </c>
      <c r="C26" s="181">
        <f t="shared" si="0"/>
        <v>0</v>
      </c>
      <c r="D26" s="250">
        <v>2472118.25</v>
      </c>
      <c r="E26" s="296">
        <v>2873925.98</v>
      </c>
      <c r="F26" s="296">
        <v>2873925.98</v>
      </c>
      <c r="G26" s="193">
        <v>0</v>
      </c>
      <c r="H26" s="263"/>
      <c r="K26" s="252"/>
      <c r="L26" s="109"/>
    </row>
    <row r="27" spans="1:12" ht="31.2" x14ac:dyDescent="0.3">
      <c r="A27" s="233" t="s">
        <v>125</v>
      </c>
      <c r="B27" s="234">
        <v>1648078.83</v>
      </c>
      <c r="C27" s="181">
        <f t="shared" si="0"/>
        <v>0</v>
      </c>
      <c r="D27" s="250">
        <v>1648078.83</v>
      </c>
      <c r="E27" s="296">
        <v>1648078.83</v>
      </c>
      <c r="F27" s="296">
        <v>1648078.83</v>
      </c>
      <c r="G27" s="193">
        <v>0</v>
      </c>
      <c r="H27" s="263"/>
      <c r="K27" s="252"/>
      <c r="L27" s="109"/>
    </row>
    <row r="28" spans="1:12" ht="31.2" x14ac:dyDescent="0.3">
      <c r="A28" s="233" t="s">
        <v>166</v>
      </c>
      <c r="B28" s="234">
        <v>1595255.79</v>
      </c>
      <c r="C28" s="181">
        <f t="shared" si="0"/>
        <v>0</v>
      </c>
      <c r="D28" s="250">
        <v>1595255.79</v>
      </c>
      <c r="E28" s="296">
        <v>1595255.79</v>
      </c>
      <c r="F28" s="296">
        <v>1595255.79</v>
      </c>
      <c r="G28" s="193">
        <v>0</v>
      </c>
      <c r="H28" s="263"/>
      <c r="K28" s="252"/>
      <c r="L28" s="109"/>
    </row>
    <row r="29" spans="1:12" ht="31.2" x14ac:dyDescent="0.3">
      <c r="A29" s="233" t="s">
        <v>126</v>
      </c>
      <c r="B29" s="234">
        <v>3053171.68</v>
      </c>
      <c r="C29" s="181">
        <f t="shared" si="0"/>
        <v>0</v>
      </c>
      <c r="D29" s="250">
        <v>3053171.68</v>
      </c>
      <c r="E29" s="296">
        <v>3053171.68</v>
      </c>
      <c r="F29" s="296">
        <v>3053171.68</v>
      </c>
      <c r="G29" s="193">
        <v>0</v>
      </c>
      <c r="H29" s="263"/>
      <c r="K29" s="252"/>
      <c r="L29" s="109"/>
    </row>
    <row r="30" spans="1:12" ht="31.2" x14ac:dyDescent="0.3">
      <c r="A30" s="257" t="s">
        <v>167</v>
      </c>
      <c r="B30" s="234">
        <v>4088503.26</v>
      </c>
      <c r="C30" s="181">
        <f t="shared" si="0"/>
        <v>793328.93000000063</v>
      </c>
      <c r="D30" s="250">
        <v>4881832.1900000004</v>
      </c>
      <c r="E30" s="296">
        <v>4881832.1900000004</v>
      </c>
      <c r="F30" s="296">
        <v>4881832.1900000004</v>
      </c>
      <c r="G30" s="193">
        <v>0</v>
      </c>
      <c r="H30" s="263"/>
      <c r="K30" s="252"/>
      <c r="L30" s="109"/>
    </row>
    <row r="31" spans="1:12" ht="31.2" x14ac:dyDescent="0.3">
      <c r="A31" s="233" t="s">
        <v>127</v>
      </c>
      <c r="B31" s="234">
        <v>4542781.4000000004</v>
      </c>
      <c r="C31" s="181">
        <f t="shared" si="0"/>
        <v>0</v>
      </c>
      <c r="D31" s="250">
        <v>4542781.4000000004</v>
      </c>
      <c r="E31" s="296">
        <v>4542781.4000000004</v>
      </c>
      <c r="F31" s="296">
        <v>4542781.4000000004</v>
      </c>
      <c r="G31" s="193">
        <v>0</v>
      </c>
      <c r="H31" s="263"/>
      <c r="K31" s="252"/>
      <c r="L31" s="109"/>
    </row>
    <row r="32" spans="1:12" ht="31.2" x14ac:dyDescent="0.3">
      <c r="A32" s="233" t="s">
        <v>128</v>
      </c>
      <c r="B32" s="234">
        <v>1510738.93</v>
      </c>
      <c r="C32" s="181">
        <f t="shared" si="0"/>
        <v>0</v>
      </c>
      <c r="D32" s="250">
        <v>1510738.93</v>
      </c>
      <c r="E32" s="296">
        <v>1510738.93</v>
      </c>
      <c r="F32" s="296">
        <v>1510738.93</v>
      </c>
      <c r="G32" s="193">
        <v>0</v>
      </c>
      <c r="H32" s="263"/>
      <c r="K32" s="252"/>
      <c r="L32" s="109"/>
    </row>
    <row r="33" spans="1:12" ht="31.2" x14ac:dyDescent="0.3">
      <c r="A33" s="233" t="s">
        <v>129</v>
      </c>
      <c r="B33" s="234">
        <v>4088503.26</v>
      </c>
      <c r="C33" s="181">
        <f t="shared" si="0"/>
        <v>0</v>
      </c>
      <c r="D33" s="250">
        <v>4088503.26</v>
      </c>
      <c r="E33" s="296">
        <v>4036503.5</v>
      </c>
      <c r="F33" s="296">
        <v>4036503.5</v>
      </c>
      <c r="G33" s="193">
        <v>0</v>
      </c>
      <c r="H33" s="263"/>
      <c r="K33" s="252"/>
      <c r="L33" s="109"/>
    </row>
    <row r="34" spans="1:12" ht="15.6" x14ac:dyDescent="0.3">
      <c r="A34" s="233" t="s">
        <v>39</v>
      </c>
      <c r="B34" s="234">
        <v>6560621.5</v>
      </c>
      <c r="C34" s="181">
        <f t="shared" si="0"/>
        <v>0</v>
      </c>
      <c r="D34" s="250">
        <v>6560621.5</v>
      </c>
      <c r="E34" s="296">
        <v>6560621.5</v>
      </c>
      <c r="F34" s="296">
        <v>6560621.5</v>
      </c>
      <c r="G34" s="193">
        <v>0</v>
      </c>
      <c r="H34" s="263"/>
      <c r="K34" s="252"/>
      <c r="L34" s="109"/>
    </row>
    <row r="35" spans="1:12" ht="31.2" x14ac:dyDescent="0.3">
      <c r="A35" s="257" t="s">
        <v>168</v>
      </c>
      <c r="B35" s="234">
        <v>3750435.81</v>
      </c>
      <c r="C35" s="181">
        <f t="shared" si="0"/>
        <v>0</v>
      </c>
      <c r="D35" s="250">
        <v>3750435.81</v>
      </c>
      <c r="E35" s="296">
        <v>3947759.67</v>
      </c>
      <c r="F35" s="296">
        <v>3947759.67</v>
      </c>
      <c r="G35" s="141">
        <v>0</v>
      </c>
      <c r="H35" s="263"/>
      <c r="K35" s="252"/>
      <c r="L35" s="109"/>
    </row>
    <row r="36" spans="1:12" ht="31.2" x14ac:dyDescent="0.3">
      <c r="A36" s="233" t="s">
        <v>146</v>
      </c>
      <c r="B36" s="234">
        <v>3528579.04</v>
      </c>
      <c r="C36" s="181">
        <f t="shared" si="0"/>
        <v>0</v>
      </c>
      <c r="D36" s="250">
        <v>3528579.04</v>
      </c>
      <c r="E36" s="296">
        <v>3361263.46</v>
      </c>
      <c r="F36" s="296">
        <v>3361263.46</v>
      </c>
      <c r="G36" s="234">
        <v>0</v>
      </c>
      <c r="H36" s="263"/>
      <c r="K36" s="252"/>
      <c r="L36" s="109"/>
    </row>
    <row r="37" spans="1:12" ht="31.2" x14ac:dyDescent="0.3">
      <c r="A37" s="233" t="s">
        <v>130</v>
      </c>
      <c r="B37" s="234">
        <v>4912542.67</v>
      </c>
      <c r="C37" s="181">
        <f t="shared" si="0"/>
        <v>0</v>
      </c>
      <c r="D37" s="250">
        <v>4912542.67</v>
      </c>
      <c r="E37" s="296">
        <v>5309930.58</v>
      </c>
      <c r="F37" s="296">
        <v>5309930.58</v>
      </c>
      <c r="G37" s="234">
        <v>0</v>
      </c>
      <c r="H37" s="263"/>
      <c r="I37" s="6"/>
      <c r="J37" s="6"/>
      <c r="K37" s="252"/>
      <c r="L37" s="109"/>
    </row>
    <row r="38" spans="1:12" ht="31.2" x14ac:dyDescent="0.3">
      <c r="A38" s="233" t="s">
        <v>131</v>
      </c>
      <c r="B38" s="234">
        <v>2841879.53</v>
      </c>
      <c r="C38" s="181">
        <f t="shared" si="0"/>
        <v>0</v>
      </c>
      <c r="D38" s="250">
        <v>2841879.53</v>
      </c>
      <c r="E38" s="296">
        <v>2829294.83</v>
      </c>
      <c r="F38" s="296">
        <v>2829294.83</v>
      </c>
      <c r="G38" s="234">
        <v>0</v>
      </c>
      <c r="H38" s="263"/>
      <c r="K38" s="252"/>
      <c r="L38" s="109"/>
    </row>
    <row r="39" spans="1:12" s="60" customFormat="1" ht="31.2" x14ac:dyDescent="0.3">
      <c r="A39" s="233" t="s">
        <v>132</v>
      </c>
      <c r="B39" s="234">
        <v>8747495.3499999996</v>
      </c>
      <c r="C39" s="181">
        <f t="shared" si="0"/>
        <v>0</v>
      </c>
      <c r="D39" s="250">
        <v>8747495.3499999996</v>
      </c>
      <c r="E39" s="296">
        <v>8325827.3399999999</v>
      </c>
      <c r="F39" s="296">
        <v>8325827.3399999999</v>
      </c>
      <c r="G39" s="234">
        <v>0</v>
      </c>
      <c r="H39" s="263"/>
      <c r="K39" s="252"/>
      <c r="L39" s="109"/>
    </row>
    <row r="40" spans="1:12" ht="22.2" customHeight="1" x14ac:dyDescent="0.3">
      <c r="A40" s="8" t="s">
        <v>65</v>
      </c>
      <c r="B40" s="9">
        <f>SUM(B5:B39)</f>
        <v>287758790.00000006</v>
      </c>
      <c r="C40" s="251">
        <f>SUM(C5:C39)</f>
        <v>8.149072527885437E-10</v>
      </c>
      <c r="D40" s="251">
        <f>SUM(D5:D39)</f>
        <v>287758790.00000006</v>
      </c>
      <c r="E40" s="251">
        <f t="shared" ref="E40:F40" si="1">SUM(E5:E39)</f>
        <v>287758789.99999994</v>
      </c>
      <c r="F40" s="251">
        <f t="shared" si="1"/>
        <v>287758789.99999994</v>
      </c>
      <c r="G40" s="9">
        <f>SUM(G5:G39)</f>
        <v>0</v>
      </c>
      <c r="L40" s="109"/>
    </row>
    <row r="42" spans="1:12" ht="15.6" x14ac:dyDescent="0.3">
      <c r="B42" s="236"/>
      <c r="C42" s="236"/>
      <c r="D42" s="236"/>
      <c r="E42" s="236"/>
      <c r="F42" s="236"/>
      <c r="G42" s="236"/>
    </row>
    <row r="44" spans="1:12" ht="62.4" customHeight="1" x14ac:dyDescent="0.3">
      <c r="A44" s="389" t="s">
        <v>401</v>
      </c>
      <c r="B44" s="389"/>
      <c r="C44" s="389"/>
      <c r="D44" s="389"/>
      <c r="E44" s="389"/>
      <c r="F44" s="389"/>
      <c r="G44" s="389"/>
    </row>
  </sheetData>
  <mergeCells count="2">
    <mergeCell ref="A44:G44"/>
    <mergeCell ref="A2:G2"/>
  </mergeCells>
  <pageMargins left="0.39370078740157483" right="0.39370078740157483" top="0.39370078740157483" bottom="0.43307086614173229" header="0.15748031496062992" footer="0.15748031496062992"/>
  <pageSetup paperSize="9" scale="90" fitToHeight="0" orientation="portrait" r:id="rId1"/>
  <headerFooter>
    <oddHeader>&amp;C&amp;P</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5"/>
  <dimension ref="A1:M8"/>
  <sheetViews>
    <sheetView view="pageBreakPreview" zoomScale="115" zoomScaleNormal="100" zoomScaleSheetLayoutView="115" workbookViewId="0">
      <selection activeCell="A9" sqref="A9:XFD13"/>
    </sheetView>
  </sheetViews>
  <sheetFormatPr defaultColWidth="9.109375" defaultRowHeight="15" x14ac:dyDescent="0.3"/>
  <cols>
    <col min="1" max="1" width="44.33203125" style="2" customWidth="1"/>
    <col min="2" max="2" width="17.21875" style="2" customWidth="1"/>
    <col min="3" max="3" width="18.44140625" style="2" customWidth="1"/>
    <col min="4" max="4" width="14.109375" style="2" customWidth="1"/>
    <col min="5" max="6" width="9.109375" style="2"/>
    <col min="7" max="7" width="9.33203125" style="2" bestFit="1" customWidth="1"/>
    <col min="8" max="8" width="18.44140625" style="2" customWidth="1"/>
    <col min="9" max="9" width="9.33203125" style="2" bestFit="1" customWidth="1"/>
    <col min="10" max="12" width="19.6640625" style="2" customWidth="1"/>
    <col min="13" max="13" width="21.88671875" style="2" customWidth="1"/>
    <col min="14" max="16384" width="9.109375" style="2"/>
  </cols>
  <sheetData>
    <row r="1" spans="1:13" ht="14.4" customHeight="1" x14ac:dyDescent="0.3">
      <c r="A1" s="1"/>
      <c r="B1" s="1"/>
      <c r="C1" s="3"/>
      <c r="D1" s="265"/>
      <c r="E1" s="99" t="s">
        <v>18</v>
      </c>
      <c r="F1" s="99" t="s">
        <v>21</v>
      </c>
      <c r="G1" s="99" t="s">
        <v>2</v>
      </c>
      <c r="H1" s="99" t="s">
        <v>99</v>
      </c>
      <c r="I1" s="98" t="s">
        <v>45</v>
      </c>
      <c r="J1" s="99">
        <v>115915213</v>
      </c>
      <c r="K1" s="99">
        <v>0</v>
      </c>
      <c r="L1" s="99">
        <v>0</v>
      </c>
      <c r="M1" s="87"/>
    </row>
    <row r="2" spans="1:13" ht="120.6" customHeight="1" x14ac:dyDescent="0.3">
      <c r="A2" s="387" t="s">
        <v>402</v>
      </c>
      <c r="B2" s="387"/>
      <c r="C2" s="387"/>
      <c r="D2" s="387"/>
      <c r="E2" s="101"/>
      <c r="F2" s="101"/>
      <c r="G2" s="101"/>
      <c r="H2" s="101"/>
      <c r="I2" s="102"/>
      <c r="J2" s="103"/>
      <c r="K2" s="103"/>
      <c r="L2" s="103"/>
    </row>
    <row r="3" spans="1:13" ht="20.25" customHeight="1" x14ac:dyDescent="0.3">
      <c r="A3" s="1"/>
      <c r="B3" s="1"/>
      <c r="C3" s="4"/>
      <c r="D3" s="4" t="s">
        <v>0</v>
      </c>
      <c r="E3" s="101"/>
      <c r="F3" s="101"/>
      <c r="G3" s="101"/>
      <c r="H3" s="101"/>
      <c r="I3" s="102"/>
      <c r="J3" s="121"/>
      <c r="K3" s="121"/>
      <c r="L3" s="121"/>
    </row>
    <row r="4" spans="1:13" ht="48.75" customHeight="1" x14ac:dyDescent="0.3">
      <c r="A4" s="53" t="s">
        <v>3</v>
      </c>
      <c r="B4" s="295" t="s">
        <v>379</v>
      </c>
      <c r="C4" s="295" t="s">
        <v>380</v>
      </c>
      <c r="D4" s="295" t="s">
        <v>381</v>
      </c>
      <c r="E4" s="12"/>
      <c r="F4" s="12"/>
      <c r="G4" s="12"/>
      <c r="H4" s="12"/>
      <c r="I4" s="12"/>
      <c r="J4" s="104"/>
      <c r="K4" s="104"/>
      <c r="L4" s="104"/>
    </row>
    <row r="5" spans="1:13" ht="18" customHeight="1" x14ac:dyDescent="0.3">
      <c r="A5" s="137" t="s">
        <v>5</v>
      </c>
      <c r="B5" s="136">
        <v>115915213</v>
      </c>
      <c r="C5" s="136">
        <v>37093021.210000001</v>
      </c>
      <c r="D5" s="298">
        <f>C5/B5*100</f>
        <v>32.000132036163365</v>
      </c>
      <c r="E5" s="12"/>
      <c r="F5" s="12"/>
      <c r="G5" s="12"/>
      <c r="H5" s="109"/>
      <c r="I5" s="109"/>
      <c r="J5" s="109"/>
      <c r="K5" s="109"/>
      <c r="L5" s="109"/>
    </row>
    <row r="6" spans="1:13" ht="20.399999999999999" customHeight="1" x14ac:dyDescent="0.3">
      <c r="A6" s="8" t="s">
        <v>65</v>
      </c>
      <c r="B6" s="9">
        <f>SUM(B5:B5)</f>
        <v>115915213</v>
      </c>
      <c r="C6" s="9">
        <f>SUM(C5:C5)</f>
        <v>37093021.210000001</v>
      </c>
      <c r="D6" s="299">
        <f>C6/B6*100</f>
        <v>32.000132036163365</v>
      </c>
    </row>
    <row r="8" spans="1:13" ht="15.6" x14ac:dyDescent="0.3">
      <c r="B8" s="132"/>
    </row>
  </sheetData>
  <mergeCells count="1">
    <mergeCell ref="A2:D2"/>
  </mergeCells>
  <pageMargins left="0.39370078740157483" right="0.39370078740157483" top="0.56999999999999995" bottom="0.74803149606299213" header="0.31496062992125984" footer="0.31496062992125984"/>
  <pageSetup paperSize="9" fitToHeight="0"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6"/>
  <dimension ref="A1:M8"/>
  <sheetViews>
    <sheetView view="pageBreakPreview" zoomScale="115" zoomScaleNormal="100" zoomScaleSheetLayoutView="115" workbookViewId="0">
      <selection activeCell="A9" sqref="A9:XFD13"/>
    </sheetView>
  </sheetViews>
  <sheetFormatPr defaultColWidth="9.109375" defaultRowHeight="15" x14ac:dyDescent="0.3"/>
  <cols>
    <col min="1" max="1" width="45.77734375" style="2" customWidth="1"/>
    <col min="2" max="2" width="17.33203125" style="2" customWidth="1"/>
    <col min="3" max="3" width="17.6640625" style="2" customWidth="1"/>
    <col min="4" max="4" width="14.109375" style="2" customWidth="1"/>
    <col min="5" max="6" width="9.109375" style="2"/>
    <col min="7" max="7" width="9.33203125" style="2" bestFit="1" customWidth="1"/>
    <col min="8" max="8" width="18.44140625" style="2" customWidth="1"/>
    <col min="9" max="9" width="9.33203125" style="2" bestFit="1" customWidth="1"/>
    <col min="10" max="12" width="19.6640625" style="2" customWidth="1"/>
    <col min="13" max="13" width="30.44140625" style="2" customWidth="1"/>
    <col min="14" max="16384" width="9.109375" style="2"/>
  </cols>
  <sheetData>
    <row r="1" spans="1:13" ht="12.6" customHeight="1" x14ac:dyDescent="0.3">
      <c r="A1" s="1"/>
      <c r="B1" s="1"/>
      <c r="C1" s="3"/>
      <c r="D1" s="265"/>
      <c r="E1" s="220" t="s">
        <v>18</v>
      </c>
      <c r="F1" s="220" t="s">
        <v>17</v>
      </c>
      <c r="G1" s="220" t="s">
        <v>9</v>
      </c>
      <c r="H1" s="220" t="s">
        <v>153</v>
      </c>
      <c r="I1" s="98">
        <v>521</v>
      </c>
      <c r="J1" s="99">
        <v>16000000</v>
      </c>
      <c r="K1" s="99">
        <v>0</v>
      </c>
      <c r="L1" s="99">
        <v>0</v>
      </c>
      <c r="M1" s="123"/>
    </row>
    <row r="2" spans="1:13" ht="97.8" customHeight="1" x14ac:dyDescent="0.3">
      <c r="A2" s="387" t="s">
        <v>403</v>
      </c>
      <c r="B2" s="387"/>
      <c r="C2" s="387"/>
      <c r="D2" s="387"/>
      <c r="E2" s="114"/>
      <c r="F2" s="114"/>
      <c r="G2" s="114"/>
      <c r="H2" s="114"/>
      <c r="I2" s="114"/>
      <c r="J2" s="114"/>
      <c r="K2" s="114"/>
      <c r="L2" s="114"/>
    </row>
    <row r="3" spans="1:13" ht="20.25" customHeight="1" x14ac:dyDescent="0.3">
      <c r="A3" s="1"/>
      <c r="B3" s="1"/>
      <c r="C3" s="4"/>
      <c r="D3" s="4" t="s">
        <v>0</v>
      </c>
      <c r="E3" s="116"/>
      <c r="F3" s="116"/>
      <c r="G3" s="116"/>
      <c r="H3" s="116"/>
      <c r="I3" s="117"/>
      <c r="J3" s="118"/>
      <c r="K3" s="118"/>
      <c r="L3" s="118"/>
    </row>
    <row r="4" spans="1:13" ht="48.75" customHeight="1" x14ac:dyDescent="0.3">
      <c r="A4" s="82" t="s">
        <v>3</v>
      </c>
      <c r="B4" s="295" t="s">
        <v>379</v>
      </c>
      <c r="C4" s="295" t="s">
        <v>380</v>
      </c>
      <c r="D4" s="295" t="s">
        <v>381</v>
      </c>
      <c r="J4" s="56"/>
      <c r="K4" s="10"/>
      <c r="L4" s="10"/>
    </row>
    <row r="5" spans="1:13" ht="19.8" customHeight="1" x14ac:dyDescent="0.3">
      <c r="A5" s="233" t="s">
        <v>5</v>
      </c>
      <c r="B5" s="234">
        <v>16000000</v>
      </c>
      <c r="C5" s="234">
        <v>16000000</v>
      </c>
      <c r="D5" s="301">
        <f>C5/B5*100</f>
        <v>100</v>
      </c>
      <c r="H5" s="231"/>
      <c r="I5" s="231"/>
      <c r="J5" s="6"/>
      <c r="K5" s="6"/>
      <c r="L5" s="6"/>
    </row>
    <row r="6" spans="1:13" ht="22.2" customHeight="1" x14ac:dyDescent="0.3">
      <c r="A6" s="8" t="s">
        <v>65</v>
      </c>
      <c r="B6" s="9">
        <f>SUM(B5:B5)</f>
        <v>16000000</v>
      </c>
      <c r="C6" s="105">
        <f>SUM(C5:C5)</f>
        <v>16000000</v>
      </c>
      <c r="D6" s="302">
        <f>C6/B6*100</f>
        <v>100</v>
      </c>
    </row>
    <row r="8" spans="1:13" ht="15.6" x14ac:dyDescent="0.3">
      <c r="B8" s="236"/>
      <c r="C8" s="132"/>
      <c r="D8" s="132"/>
    </row>
  </sheetData>
  <mergeCells count="1">
    <mergeCell ref="A2:D2"/>
  </mergeCells>
  <pageMargins left="0.39370078740157483" right="0.39370078740157483" top="0.54" bottom="0.74803149606299213" header="0.31496062992125984" footer="0.31496062992125984"/>
  <pageSetup paperSize="9" fitToHeight="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7"/>
  <dimension ref="A1:N17"/>
  <sheetViews>
    <sheetView view="pageBreakPreview" zoomScale="115" zoomScaleNormal="100" zoomScaleSheetLayoutView="115" workbookViewId="0">
      <selection activeCell="H14" sqref="H14"/>
    </sheetView>
  </sheetViews>
  <sheetFormatPr defaultColWidth="9.109375" defaultRowHeight="15" x14ac:dyDescent="0.3"/>
  <cols>
    <col min="1" max="1" width="40.21875" style="2" customWidth="1"/>
    <col min="2" max="2" width="16.5546875" style="2" customWidth="1"/>
    <col min="3" max="3" width="17.33203125" style="262" customWidth="1"/>
    <col min="4" max="4" width="17.44140625" style="2" customWidth="1"/>
    <col min="5" max="5" width="13.44140625" style="2" customWidth="1"/>
    <col min="6" max="7" width="9.109375" style="2"/>
    <col min="8" max="8" width="9.33203125" style="2" bestFit="1" customWidth="1"/>
    <col min="9" max="9" width="16.109375" style="2" customWidth="1"/>
    <col min="10" max="10" width="9.33203125" style="2" bestFit="1" customWidth="1"/>
    <col min="11" max="13" width="19.6640625" style="2" customWidth="1"/>
    <col min="14" max="14" width="27.44140625" style="2" customWidth="1"/>
    <col min="15" max="16384" width="9.109375" style="2"/>
  </cols>
  <sheetData>
    <row r="1" spans="1:14" ht="12" customHeight="1" x14ac:dyDescent="0.3">
      <c r="A1" s="1"/>
      <c r="B1" s="1"/>
      <c r="C1" s="291"/>
      <c r="D1" s="3"/>
      <c r="E1" s="265"/>
      <c r="F1" s="99" t="s">
        <v>18</v>
      </c>
      <c r="G1" s="99" t="s">
        <v>17</v>
      </c>
      <c r="H1" s="99" t="s">
        <v>9</v>
      </c>
      <c r="I1" s="99" t="s">
        <v>46</v>
      </c>
      <c r="J1" s="98">
        <v>521</v>
      </c>
      <c r="K1" s="99">
        <v>56536390</v>
      </c>
      <c r="L1" s="99">
        <v>0</v>
      </c>
      <c r="M1" s="99">
        <v>0</v>
      </c>
      <c r="N1" s="87"/>
    </row>
    <row r="2" spans="1:14" ht="91.8" customHeight="1" x14ac:dyDescent="0.3">
      <c r="A2" s="387" t="s">
        <v>404</v>
      </c>
      <c r="B2" s="387"/>
      <c r="C2" s="387"/>
      <c r="D2" s="387"/>
      <c r="E2" s="387"/>
      <c r="F2" s="100"/>
      <c r="G2" s="100"/>
      <c r="H2" s="100"/>
      <c r="I2" s="100"/>
      <c r="J2" s="100"/>
      <c r="K2" s="100"/>
      <c r="L2" s="100"/>
      <c r="M2" s="100"/>
      <c r="N2" s="12"/>
    </row>
    <row r="3" spans="1:14" ht="20.25" customHeight="1" x14ac:dyDescent="0.3">
      <c r="A3" s="1"/>
      <c r="B3" s="1"/>
      <c r="C3" s="291"/>
      <c r="D3" s="4"/>
      <c r="E3" s="4" t="s">
        <v>0</v>
      </c>
      <c r="F3" s="101"/>
      <c r="G3" s="101"/>
      <c r="H3" s="101"/>
      <c r="I3" s="101"/>
      <c r="J3" s="102"/>
      <c r="K3" s="103"/>
      <c r="L3" s="103"/>
      <c r="M3" s="103"/>
      <c r="N3" s="12"/>
    </row>
    <row r="4" spans="1:14" ht="107.4" customHeight="1" x14ac:dyDescent="0.3">
      <c r="A4" s="106" t="s">
        <v>3</v>
      </c>
      <c r="B4" s="295" t="s">
        <v>382</v>
      </c>
      <c r="C4" s="295" t="s">
        <v>383</v>
      </c>
      <c r="D4" s="295" t="s">
        <v>380</v>
      </c>
      <c r="E4" s="295" t="s">
        <v>384</v>
      </c>
      <c r="F4" s="12"/>
      <c r="G4" s="12"/>
      <c r="H4" s="12"/>
      <c r="I4" s="12"/>
      <c r="J4" s="12"/>
      <c r="K4" s="104"/>
      <c r="L4" s="104"/>
      <c r="M4" s="104"/>
      <c r="N4" s="12"/>
    </row>
    <row r="5" spans="1:14" ht="15.6" x14ac:dyDescent="0.3">
      <c r="A5" s="256" t="s">
        <v>103</v>
      </c>
      <c r="B5" s="261">
        <v>19779788</v>
      </c>
      <c r="C5" s="261">
        <v>19779788</v>
      </c>
      <c r="D5" s="261">
        <v>19779788</v>
      </c>
      <c r="E5" s="320">
        <f>D5/C5*100</f>
        <v>100</v>
      </c>
      <c r="F5" s="12"/>
      <c r="G5" s="12"/>
      <c r="H5" s="12"/>
      <c r="I5" s="109"/>
      <c r="J5" s="109"/>
      <c r="K5" s="109"/>
      <c r="L5" s="109"/>
      <c r="M5" s="109"/>
      <c r="N5" s="12"/>
    </row>
    <row r="6" spans="1:14" s="150" customFormat="1" ht="15.6" x14ac:dyDescent="0.3">
      <c r="A6" s="256" t="s">
        <v>95</v>
      </c>
      <c r="B6" s="193">
        <v>7236490</v>
      </c>
      <c r="C6" s="193">
        <v>7236490</v>
      </c>
      <c r="D6" s="193">
        <v>7236490</v>
      </c>
      <c r="E6" s="320">
        <f t="shared" ref="E6:E13" si="0">D6/C6*100</f>
        <v>100</v>
      </c>
      <c r="F6" s="12"/>
      <c r="G6" s="12"/>
      <c r="H6" s="12"/>
      <c r="I6" s="109"/>
      <c r="J6" s="109"/>
      <c r="K6" s="109"/>
      <c r="L6" s="109"/>
      <c r="M6" s="109"/>
      <c r="N6" s="12"/>
    </row>
    <row r="7" spans="1:14" s="150" customFormat="1" ht="15.6" x14ac:dyDescent="0.3">
      <c r="A7" s="256" t="s">
        <v>110</v>
      </c>
      <c r="B7" s="193">
        <v>2873831</v>
      </c>
      <c r="C7" s="193">
        <v>2947197.23</v>
      </c>
      <c r="D7" s="193">
        <v>2947197.23</v>
      </c>
      <c r="E7" s="320">
        <f t="shared" si="0"/>
        <v>100</v>
      </c>
      <c r="F7" s="12"/>
      <c r="G7" s="12"/>
      <c r="H7" s="12"/>
      <c r="I7" s="109"/>
      <c r="J7" s="109"/>
      <c r="K7" s="109"/>
      <c r="L7" s="109"/>
      <c r="M7" s="109"/>
      <c r="N7" s="12"/>
    </row>
    <row r="8" spans="1:14" s="150" customFormat="1" ht="15.6" x14ac:dyDescent="0.3">
      <c r="A8" s="256" t="s">
        <v>111</v>
      </c>
      <c r="B8" s="193">
        <v>5094149</v>
      </c>
      <c r="C8" s="193">
        <v>5094149</v>
      </c>
      <c r="D8" s="193">
        <v>5094149</v>
      </c>
      <c r="E8" s="320">
        <f t="shared" si="0"/>
        <v>100</v>
      </c>
      <c r="F8" s="12"/>
      <c r="G8" s="12"/>
      <c r="H8" s="12"/>
      <c r="I8" s="109"/>
      <c r="J8" s="109"/>
      <c r="K8" s="109"/>
      <c r="L8" s="109"/>
      <c r="M8" s="109"/>
      <c r="N8" s="12"/>
    </row>
    <row r="9" spans="1:14" s="150" customFormat="1" ht="15.6" x14ac:dyDescent="0.3">
      <c r="A9" s="256" t="s">
        <v>134</v>
      </c>
      <c r="B9" s="193">
        <v>4146491</v>
      </c>
      <c r="C9" s="193">
        <v>4146491</v>
      </c>
      <c r="D9" s="193">
        <v>4146477.04</v>
      </c>
      <c r="E9" s="320">
        <f t="shared" si="0"/>
        <v>99.999663329788973</v>
      </c>
      <c r="F9" s="12"/>
      <c r="G9" s="12"/>
      <c r="H9" s="12"/>
      <c r="I9" s="109"/>
      <c r="J9" s="109"/>
      <c r="K9" s="109"/>
      <c r="L9" s="109"/>
      <c r="M9" s="109"/>
      <c r="N9" s="12"/>
    </row>
    <row r="10" spans="1:14" s="150" customFormat="1" ht="15.6" x14ac:dyDescent="0.3">
      <c r="A10" s="256" t="s">
        <v>112</v>
      </c>
      <c r="B10" s="193">
        <v>7440320</v>
      </c>
      <c r="C10" s="193">
        <v>6882368.5899999999</v>
      </c>
      <c r="D10" s="193">
        <v>6882368.5899999999</v>
      </c>
      <c r="E10" s="320">
        <f t="shared" si="0"/>
        <v>100</v>
      </c>
      <c r="F10" s="12"/>
      <c r="G10" s="12"/>
      <c r="H10" s="12"/>
      <c r="I10" s="109"/>
      <c r="J10" s="109"/>
      <c r="K10" s="109"/>
      <c r="L10" s="109"/>
      <c r="M10" s="109"/>
      <c r="N10" s="12"/>
    </row>
    <row r="11" spans="1:14" s="150" customFormat="1" ht="15.6" x14ac:dyDescent="0.3">
      <c r="A11" s="256" t="s">
        <v>39</v>
      </c>
      <c r="B11" s="193">
        <v>6017980</v>
      </c>
      <c r="C11" s="193">
        <v>6017980</v>
      </c>
      <c r="D11" s="193">
        <v>6017980</v>
      </c>
      <c r="E11" s="320">
        <f t="shared" si="0"/>
        <v>100</v>
      </c>
      <c r="F11" s="12"/>
      <c r="G11" s="12"/>
      <c r="H11" s="12"/>
      <c r="I11" s="109"/>
      <c r="J11" s="109"/>
      <c r="K11" s="109"/>
      <c r="L11" s="109"/>
      <c r="M11" s="109"/>
      <c r="N11" s="12"/>
    </row>
    <row r="12" spans="1:14" ht="15.6" x14ac:dyDescent="0.3">
      <c r="A12" s="256" t="s">
        <v>108</v>
      </c>
      <c r="B12" s="193">
        <v>3947341</v>
      </c>
      <c r="C12" s="193">
        <v>4431926.18</v>
      </c>
      <c r="D12" s="193">
        <v>4431926.18</v>
      </c>
      <c r="E12" s="320">
        <f t="shared" si="0"/>
        <v>100</v>
      </c>
      <c r="F12" s="12"/>
      <c r="G12" s="12"/>
      <c r="H12" s="12"/>
      <c r="I12" s="109"/>
      <c r="J12" s="109"/>
      <c r="K12" s="12"/>
      <c r="L12" s="12"/>
      <c r="M12" s="12"/>
      <c r="N12" s="12"/>
    </row>
    <row r="13" spans="1:14" ht="22.2" customHeight="1" x14ac:dyDescent="0.3">
      <c r="A13" s="131" t="s">
        <v>65</v>
      </c>
      <c r="B13" s="107">
        <f>SUM(B5:B12)</f>
        <v>56536390</v>
      </c>
      <c r="C13" s="107">
        <f>SUM(C5:C12)</f>
        <v>56536390.000000007</v>
      </c>
      <c r="D13" s="107">
        <f>SUM(D5:D12)</f>
        <v>56536376.039999999</v>
      </c>
      <c r="E13" s="321">
        <f t="shared" si="0"/>
        <v>99.999975307938811</v>
      </c>
      <c r="F13" s="12"/>
      <c r="G13" s="12"/>
      <c r="H13" s="12"/>
      <c r="I13" s="12"/>
      <c r="J13" s="12"/>
      <c r="K13" s="12"/>
      <c r="L13" s="12"/>
      <c r="M13" s="12"/>
      <c r="N13" s="12"/>
    </row>
    <row r="15" spans="1:14" ht="15.6" x14ac:dyDescent="0.3">
      <c r="B15" s="132"/>
      <c r="C15" s="236"/>
      <c r="D15" s="132"/>
      <c r="E15" s="132"/>
      <c r="F15" s="132"/>
    </row>
    <row r="17" spans="1:5" ht="87.6" customHeight="1" x14ac:dyDescent="0.3">
      <c r="A17" s="390" t="s">
        <v>405</v>
      </c>
      <c r="B17" s="390"/>
      <c r="C17" s="390"/>
      <c r="D17" s="390"/>
      <c r="E17" s="390"/>
    </row>
  </sheetData>
  <mergeCells count="2">
    <mergeCell ref="A17:E17"/>
    <mergeCell ref="A2:E2"/>
  </mergeCells>
  <pageMargins left="0.39370078740157483" right="0.39370078740157483" top="0.48" bottom="0.74803149606299213" header="0.31496062992125984" footer="0.31496062992125984"/>
  <pageSetup paperSize="9" scale="90" fitToHeight="0"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9"/>
  <dimension ref="A1:M9"/>
  <sheetViews>
    <sheetView view="pageBreakPreview" zoomScale="115" zoomScaleNormal="100" zoomScaleSheetLayoutView="115" workbookViewId="0">
      <selection activeCell="A10" sqref="A10:XFD14"/>
    </sheetView>
  </sheetViews>
  <sheetFormatPr defaultColWidth="9.109375" defaultRowHeight="15" x14ac:dyDescent="0.3"/>
  <cols>
    <col min="1" max="1" width="44.77734375" style="2" customWidth="1"/>
    <col min="2" max="2" width="18.44140625" style="2" customWidth="1"/>
    <col min="3" max="3" width="17.88671875" style="2" customWidth="1"/>
    <col min="4" max="4" width="13.5546875" style="2" customWidth="1"/>
    <col min="5" max="6" width="9.109375" style="2"/>
    <col min="7" max="7" width="9.33203125" style="2" bestFit="1" customWidth="1"/>
    <col min="8" max="8" width="18.44140625" style="2" customWidth="1"/>
    <col min="9" max="9" width="9.33203125" style="2" bestFit="1" customWidth="1"/>
    <col min="10" max="12" width="19.6640625" style="2" customWidth="1"/>
    <col min="13" max="13" width="21.33203125" style="2" customWidth="1"/>
    <col min="14" max="16384" width="9.109375" style="2"/>
  </cols>
  <sheetData>
    <row r="1" spans="1:13" ht="12.6" customHeight="1" x14ac:dyDescent="0.3">
      <c r="A1" s="1"/>
      <c r="B1" s="1"/>
      <c r="C1" s="3"/>
      <c r="D1" s="265"/>
      <c r="E1" s="99" t="s">
        <v>18</v>
      </c>
      <c r="F1" s="99" t="s">
        <v>17</v>
      </c>
      <c r="G1" s="99" t="s">
        <v>9</v>
      </c>
      <c r="H1" s="99" t="s">
        <v>99</v>
      </c>
      <c r="I1" s="98">
        <v>521</v>
      </c>
      <c r="J1" s="99">
        <v>21052341</v>
      </c>
      <c r="K1" s="99">
        <v>0</v>
      </c>
      <c r="L1" s="99">
        <v>0</v>
      </c>
      <c r="M1" s="87"/>
    </row>
    <row r="2" spans="1:13" ht="106.8" customHeight="1" x14ac:dyDescent="0.3">
      <c r="A2" s="387" t="s">
        <v>406</v>
      </c>
      <c r="B2" s="387"/>
      <c r="C2" s="387"/>
      <c r="D2" s="387"/>
      <c r="E2" s="100"/>
      <c r="F2" s="100"/>
      <c r="G2" s="100"/>
      <c r="H2" s="100"/>
      <c r="I2" s="100"/>
      <c r="J2" s="100"/>
      <c r="K2" s="100"/>
      <c r="L2" s="100"/>
      <c r="M2" s="12"/>
    </row>
    <row r="3" spans="1:13" ht="20.25" customHeight="1" x14ac:dyDescent="0.3">
      <c r="A3" s="1"/>
      <c r="B3" s="1"/>
      <c r="C3" s="4"/>
      <c r="D3" s="4" t="s">
        <v>0</v>
      </c>
      <c r="E3" s="101"/>
      <c r="F3" s="101"/>
      <c r="G3" s="101"/>
      <c r="H3" s="101"/>
      <c r="I3" s="102"/>
      <c r="J3" s="103"/>
      <c r="K3" s="103"/>
      <c r="L3" s="103"/>
      <c r="M3" s="12"/>
    </row>
    <row r="4" spans="1:13" ht="69.599999999999994" customHeight="1" x14ac:dyDescent="0.3">
      <c r="A4" s="52" t="s">
        <v>3</v>
      </c>
      <c r="B4" s="295" t="s">
        <v>379</v>
      </c>
      <c r="C4" s="295" t="s">
        <v>380</v>
      </c>
      <c r="D4" s="295" t="s">
        <v>407</v>
      </c>
      <c r="E4" s="12"/>
      <c r="F4" s="12"/>
      <c r="G4" s="12"/>
      <c r="H4" s="12"/>
      <c r="I4" s="12"/>
      <c r="J4" s="104"/>
      <c r="K4" s="104"/>
      <c r="L4" s="104"/>
      <c r="M4" s="12"/>
    </row>
    <row r="5" spans="1:13" ht="15.6" x14ac:dyDescent="0.3">
      <c r="A5" s="149" t="s">
        <v>95</v>
      </c>
      <c r="B5" s="138">
        <v>10526170</v>
      </c>
      <c r="C5" s="193">
        <v>10526170</v>
      </c>
      <c r="D5" s="298">
        <f>C5/B5*100</f>
        <v>100</v>
      </c>
      <c r="E5" s="12"/>
      <c r="F5" s="12"/>
      <c r="G5" s="12"/>
      <c r="H5" s="109"/>
      <c r="I5" s="109"/>
      <c r="J5" s="109"/>
      <c r="K5" s="109"/>
      <c r="L5" s="109"/>
      <c r="M5" s="12"/>
    </row>
    <row r="6" spans="1:13" ht="15.6" x14ac:dyDescent="0.3">
      <c r="A6" s="256" t="s">
        <v>133</v>
      </c>
      <c r="B6" s="138">
        <v>10526171</v>
      </c>
      <c r="C6" s="193">
        <v>10526171</v>
      </c>
      <c r="D6" s="298">
        <f t="shared" ref="D6:D7" si="0">C6/B6*100</f>
        <v>100</v>
      </c>
      <c r="E6" s="12"/>
      <c r="F6" s="12"/>
      <c r="G6" s="12"/>
      <c r="H6" s="109"/>
      <c r="I6" s="109"/>
      <c r="J6" s="12"/>
      <c r="K6" s="12"/>
      <c r="L6" s="12"/>
      <c r="M6" s="12"/>
    </row>
    <row r="7" spans="1:13" ht="25.8" customHeight="1" x14ac:dyDescent="0.3">
      <c r="A7" s="15" t="s">
        <v>65</v>
      </c>
      <c r="B7" s="16">
        <f>SUM(B5:B6)</f>
        <v>21052341</v>
      </c>
      <c r="C7" s="16">
        <f>SUM(C5:C6)</f>
        <v>21052341</v>
      </c>
      <c r="D7" s="299">
        <f t="shared" si="0"/>
        <v>100</v>
      </c>
    </row>
    <row r="9" spans="1:13" ht="15.6" x14ac:dyDescent="0.3">
      <c r="B9" s="132"/>
      <c r="C9" s="132"/>
      <c r="D9" s="132"/>
    </row>
  </sheetData>
  <mergeCells count="1">
    <mergeCell ref="A2:D2"/>
  </mergeCells>
  <pageMargins left="0.39370078740157483" right="0.39370078740157483" top="0.62992125984251968" bottom="0.74803149606299213" header="0.31496062992125984" footer="0.31496062992125984"/>
  <pageSetup paperSize="9" fitToHeight="0"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0"/>
  <dimension ref="A1:M8"/>
  <sheetViews>
    <sheetView view="pageBreakPreview" zoomScale="115" zoomScaleNormal="100" zoomScaleSheetLayoutView="115" workbookViewId="0">
      <selection activeCell="A9" sqref="A9:XFD14"/>
    </sheetView>
  </sheetViews>
  <sheetFormatPr defaultColWidth="9.109375" defaultRowHeight="15" x14ac:dyDescent="0.3"/>
  <cols>
    <col min="1" max="1" width="46.33203125" style="2" customWidth="1"/>
    <col min="2" max="2" width="17.88671875" style="2" customWidth="1"/>
    <col min="3" max="3" width="16.33203125" style="2" customWidth="1"/>
    <col min="4" max="4" width="14.109375" style="2" customWidth="1"/>
    <col min="5" max="6" width="9.109375" style="2"/>
    <col min="7" max="7" width="9.33203125" style="2" bestFit="1" customWidth="1"/>
    <col min="8" max="8" width="18.44140625" style="2" customWidth="1"/>
    <col min="9" max="9" width="9.33203125" style="2" bestFit="1" customWidth="1"/>
    <col min="10" max="12" width="19.6640625" style="2" customWidth="1"/>
    <col min="13" max="13" width="23.33203125" style="2" customWidth="1"/>
    <col min="14" max="16384" width="9.109375" style="2"/>
  </cols>
  <sheetData>
    <row r="1" spans="1:13" ht="10.8" customHeight="1" x14ac:dyDescent="0.3">
      <c r="A1" s="1"/>
      <c r="B1" s="1"/>
      <c r="C1" s="3"/>
      <c r="D1" s="265"/>
      <c r="E1" s="99" t="s">
        <v>18</v>
      </c>
      <c r="F1" s="99" t="s">
        <v>17</v>
      </c>
      <c r="G1" s="99" t="s">
        <v>9</v>
      </c>
      <c r="H1" s="99" t="s">
        <v>100</v>
      </c>
      <c r="I1" s="98">
        <v>521</v>
      </c>
      <c r="J1" s="99">
        <v>2727273</v>
      </c>
      <c r="K1" s="99">
        <v>0</v>
      </c>
      <c r="L1" s="99">
        <v>0</v>
      </c>
      <c r="M1" s="87"/>
    </row>
    <row r="2" spans="1:13" ht="110.4" customHeight="1" x14ac:dyDescent="0.3">
      <c r="A2" s="387" t="s">
        <v>408</v>
      </c>
      <c r="B2" s="387"/>
      <c r="C2" s="387"/>
      <c r="D2" s="387"/>
      <c r="E2" s="100"/>
      <c r="F2" s="100"/>
      <c r="G2" s="100"/>
      <c r="H2" s="100"/>
      <c r="I2" s="100"/>
      <c r="J2" s="100"/>
      <c r="K2" s="100"/>
      <c r="L2" s="100"/>
      <c r="M2" s="12"/>
    </row>
    <row r="3" spans="1:13" ht="20.25" customHeight="1" x14ac:dyDescent="0.3">
      <c r="A3" s="1"/>
      <c r="B3" s="1"/>
      <c r="C3" s="4"/>
      <c r="D3" s="4" t="s">
        <v>0</v>
      </c>
      <c r="E3" s="101"/>
      <c r="F3" s="101"/>
      <c r="G3" s="101"/>
      <c r="H3" s="101"/>
      <c r="I3" s="102"/>
      <c r="J3" s="103"/>
      <c r="K3" s="103"/>
      <c r="L3" s="103"/>
      <c r="M3" s="12"/>
    </row>
    <row r="4" spans="1:13" ht="48.75" customHeight="1" x14ac:dyDescent="0.3">
      <c r="A4" s="55" t="s">
        <v>3</v>
      </c>
      <c r="B4" s="295" t="s">
        <v>379</v>
      </c>
      <c r="C4" s="295" t="s">
        <v>380</v>
      </c>
      <c r="D4" s="295" t="s">
        <v>407</v>
      </c>
      <c r="E4" s="12"/>
      <c r="F4" s="12"/>
      <c r="G4" s="12"/>
      <c r="H4" s="12"/>
      <c r="I4" s="12"/>
      <c r="J4" s="104"/>
      <c r="K4" s="104"/>
      <c r="L4" s="104"/>
      <c r="M4" s="12"/>
    </row>
    <row r="5" spans="1:13" ht="15.6" x14ac:dyDescent="0.3">
      <c r="A5" s="158" t="s">
        <v>95</v>
      </c>
      <c r="B5" s="159">
        <v>2727273</v>
      </c>
      <c r="C5" s="297">
        <v>2727273</v>
      </c>
      <c r="D5" s="301">
        <f>C5/B5*100</f>
        <v>100</v>
      </c>
      <c r="E5" s="12"/>
      <c r="F5" s="12"/>
      <c r="G5" s="12"/>
      <c r="H5" s="109"/>
      <c r="I5" s="109"/>
      <c r="J5" s="109"/>
      <c r="K5" s="109"/>
      <c r="L5" s="109"/>
      <c r="M5" s="12"/>
    </row>
    <row r="6" spans="1:13" ht="19.2" customHeight="1" x14ac:dyDescent="0.3">
      <c r="A6" s="8" t="s">
        <v>65</v>
      </c>
      <c r="B6" s="9">
        <f>SUM(B5:B5)</f>
        <v>2727273</v>
      </c>
      <c r="C6" s="9">
        <f>SUM(C5:C5)</f>
        <v>2727273</v>
      </c>
      <c r="D6" s="302">
        <f>C6/B6*100</f>
        <v>100</v>
      </c>
    </row>
    <row r="8" spans="1:13" ht="15.6" x14ac:dyDescent="0.3">
      <c r="B8" s="132"/>
      <c r="C8" s="132"/>
      <c r="D8" s="132"/>
    </row>
  </sheetData>
  <mergeCells count="1">
    <mergeCell ref="A2:D2"/>
  </mergeCells>
  <pageMargins left="0.39370078740157483" right="0.39370078740157483" top="0.64" bottom="0.74803149606299213" header="0.31496062992125984" footer="0.31496062992125984"/>
  <pageSetup paperSize="9" fitToHeight="0"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dimension ref="A1:N10"/>
  <sheetViews>
    <sheetView view="pageBreakPreview" zoomScale="115" zoomScaleNormal="100" zoomScaleSheetLayoutView="115" workbookViewId="0">
      <selection activeCell="A9" sqref="A9"/>
    </sheetView>
  </sheetViews>
  <sheetFormatPr defaultColWidth="9.109375" defaultRowHeight="15" x14ac:dyDescent="0.3"/>
  <cols>
    <col min="1" max="1" width="42" style="2" customWidth="1"/>
    <col min="2" max="2" width="16.5546875" style="2" customWidth="1"/>
    <col min="3" max="3" width="17.109375" style="262" customWidth="1"/>
    <col min="4" max="4" width="16.6640625" style="2" customWidth="1"/>
    <col min="5" max="5" width="13.44140625" style="2" customWidth="1"/>
    <col min="6" max="7" width="9.109375" style="2"/>
    <col min="8" max="8" width="9.33203125" style="2" bestFit="1" customWidth="1"/>
    <col min="9" max="9" width="18.44140625" style="2" customWidth="1"/>
    <col min="10" max="10" width="9.33203125" style="2" bestFit="1" customWidth="1"/>
    <col min="11" max="13" width="19.6640625" style="2" customWidth="1"/>
    <col min="14" max="14" width="24.44140625" style="2" customWidth="1"/>
    <col min="15" max="16384" width="9.109375" style="2"/>
  </cols>
  <sheetData>
    <row r="1" spans="1:14" ht="13.8" customHeight="1" x14ac:dyDescent="0.3">
      <c r="A1" s="1"/>
      <c r="B1" s="1"/>
      <c r="C1" s="291"/>
      <c r="D1" s="3"/>
      <c r="E1" s="265"/>
      <c r="F1" s="99" t="s">
        <v>18</v>
      </c>
      <c r="G1" s="99" t="s">
        <v>17</v>
      </c>
      <c r="H1" s="99" t="s">
        <v>9</v>
      </c>
      <c r="I1" s="97" t="s">
        <v>101</v>
      </c>
      <c r="J1" s="97" t="s">
        <v>35</v>
      </c>
      <c r="K1" s="99">
        <v>7435760</v>
      </c>
      <c r="L1" s="99">
        <v>0</v>
      </c>
      <c r="M1" s="99">
        <v>0</v>
      </c>
      <c r="N1" s="87"/>
    </row>
    <row r="2" spans="1:14" ht="97.8" customHeight="1" x14ac:dyDescent="0.3">
      <c r="A2" s="387" t="s">
        <v>409</v>
      </c>
      <c r="B2" s="387"/>
      <c r="C2" s="387"/>
      <c r="D2" s="387"/>
      <c r="E2" s="387"/>
      <c r="F2" s="100"/>
      <c r="G2" s="100"/>
      <c r="H2" s="100"/>
      <c r="I2" s="100"/>
      <c r="J2" s="100"/>
      <c r="K2" s="100"/>
      <c r="L2" s="100"/>
      <c r="M2" s="100"/>
      <c r="N2" s="12"/>
    </row>
    <row r="3" spans="1:14" ht="20.25" customHeight="1" x14ac:dyDescent="0.3">
      <c r="A3" s="1"/>
      <c r="B3" s="1"/>
      <c r="C3" s="291"/>
      <c r="D3" s="4"/>
      <c r="E3" s="4" t="s">
        <v>0</v>
      </c>
      <c r="F3" s="101"/>
      <c r="G3" s="101"/>
      <c r="H3" s="101"/>
      <c r="I3" s="101"/>
      <c r="J3" s="102"/>
      <c r="K3" s="103"/>
      <c r="L3" s="103"/>
      <c r="M3" s="103"/>
      <c r="N3" s="12"/>
    </row>
    <row r="4" spans="1:14" ht="100.8" customHeight="1" x14ac:dyDescent="0.3">
      <c r="A4" s="29" t="s">
        <v>3</v>
      </c>
      <c r="B4" s="295" t="s">
        <v>382</v>
      </c>
      <c r="C4" s="295" t="s">
        <v>383</v>
      </c>
      <c r="D4" s="295" t="s">
        <v>380</v>
      </c>
      <c r="E4" s="295" t="s">
        <v>384</v>
      </c>
      <c r="F4" s="12"/>
      <c r="G4" s="12"/>
      <c r="H4" s="12"/>
      <c r="I4" s="12"/>
      <c r="J4" s="12"/>
      <c r="K4" s="104"/>
      <c r="L4" s="104"/>
      <c r="M4" s="104"/>
      <c r="N4" s="12"/>
    </row>
    <row r="5" spans="1:14" ht="15.6" x14ac:dyDescent="0.3">
      <c r="A5" s="257" t="s">
        <v>112</v>
      </c>
      <c r="B5" s="152">
        <v>7435760</v>
      </c>
      <c r="C5" s="154">
        <v>6076203.6399999997</v>
      </c>
      <c r="D5" s="152">
        <v>6076203.6399999997</v>
      </c>
      <c r="E5" s="322">
        <f>D5/C5*100</f>
        <v>100</v>
      </c>
      <c r="F5" s="12"/>
      <c r="G5" s="12"/>
      <c r="H5" s="12"/>
      <c r="I5" s="109"/>
      <c r="J5" s="109"/>
      <c r="K5" s="109"/>
      <c r="L5" s="109"/>
      <c r="M5" s="109"/>
      <c r="N5" s="12"/>
    </row>
    <row r="6" spans="1:14" ht="19.5" customHeight="1" x14ac:dyDescent="0.3">
      <c r="A6" s="8" t="s">
        <v>65</v>
      </c>
      <c r="B6" s="9">
        <f>SUM(B5:B5)</f>
        <v>7435760</v>
      </c>
      <c r="C6" s="251">
        <f>SUM(C5:C5)</f>
        <v>6076203.6399999997</v>
      </c>
      <c r="D6" s="105">
        <f>SUM(D5:D5)</f>
        <v>6076203.6399999997</v>
      </c>
      <c r="E6" s="323">
        <f>D6/C6*100</f>
        <v>100</v>
      </c>
      <c r="F6" s="12"/>
      <c r="G6" s="12"/>
      <c r="H6" s="12"/>
      <c r="I6" s="12"/>
      <c r="J6" s="12"/>
      <c r="K6" s="12"/>
      <c r="L6" s="12"/>
      <c r="M6" s="12"/>
      <c r="N6" s="12"/>
    </row>
    <row r="7" spans="1:14" x14ac:dyDescent="0.3">
      <c r="F7" s="12"/>
      <c r="G7" s="12"/>
      <c r="H7" s="12"/>
      <c r="I7" s="12"/>
      <c r="J7" s="12"/>
      <c r="K7" s="12"/>
      <c r="L7" s="12"/>
      <c r="M7" s="12"/>
      <c r="N7" s="12"/>
    </row>
    <row r="8" spans="1:14" ht="15.6" x14ac:dyDescent="0.3">
      <c r="B8" s="132"/>
      <c r="C8" s="236"/>
      <c r="D8" s="132"/>
      <c r="E8" s="132"/>
      <c r="F8" s="12"/>
      <c r="G8" s="12"/>
      <c r="H8" s="12"/>
      <c r="I8" s="12"/>
      <c r="J8" s="12"/>
      <c r="K8" s="12"/>
      <c r="L8" s="12"/>
      <c r="M8" s="12"/>
      <c r="N8" s="12"/>
    </row>
    <row r="9" spans="1:14" ht="28.8" customHeight="1" x14ac:dyDescent="0.3">
      <c r="A9" s="262"/>
      <c r="B9" s="262"/>
      <c r="D9" s="262"/>
      <c r="E9" s="262"/>
    </row>
    <row r="10" spans="1:14" ht="90.6" customHeight="1" x14ac:dyDescent="0.3">
      <c r="A10" s="391" t="s">
        <v>410</v>
      </c>
      <c r="B10" s="391"/>
      <c r="C10" s="391"/>
      <c r="D10" s="391"/>
      <c r="E10" s="391"/>
    </row>
  </sheetData>
  <mergeCells count="2">
    <mergeCell ref="A10:E10"/>
    <mergeCell ref="A2:E2"/>
  </mergeCells>
  <pageMargins left="0.39370078740157483" right="0.39370078740157483" top="0.56999999999999995" bottom="0.74803149606299213" header="0.31496062992125984" footer="0.31496062992125984"/>
  <pageSetup paperSize="9" scale="90" fitToHeight="0"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1"/>
  <sheetViews>
    <sheetView view="pageBreakPreview" zoomScale="115" zoomScaleNormal="100" zoomScaleSheetLayoutView="115" workbookViewId="0">
      <selection activeCell="A9" sqref="A9:XFD13"/>
    </sheetView>
  </sheetViews>
  <sheetFormatPr defaultColWidth="9.109375" defaultRowHeight="15" x14ac:dyDescent="0.3"/>
  <cols>
    <col min="1" max="1" width="49.21875" style="87" customWidth="1"/>
    <col min="2" max="3" width="16" style="87" customWidth="1"/>
    <col min="4" max="4" width="14.109375" style="87" customWidth="1"/>
    <col min="5" max="6" width="9.109375" style="87"/>
    <col min="7" max="7" width="9.33203125" style="87" bestFit="1" customWidth="1"/>
    <col min="8" max="8" width="18.44140625" style="87" customWidth="1"/>
    <col min="9" max="9" width="9.33203125" style="87" bestFit="1" customWidth="1"/>
    <col min="10" max="12" width="19.6640625" style="87" customWidth="1"/>
    <col min="13" max="13" width="27.6640625" style="87" customWidth="1"/>
    <col min="14" max="16384" width="9.109375" style="87"/>
  </cols>
  <sheetData>
    <row r="1" spans="1:13" ht="13.2" customHeight="1" x14ac:dyDescent="0.3">
      <c r="A1" s="86"/>
      <c r="B1" s="86"/>
      <c r="C1" s="88"/>
      <c r="D1" s="265"/>
      <c r="E1" s="220" t="s">
        <v>18</v>
      </c>
      <c r="F1" s="220" t="s">
        <v>17</v>
      </c>
      <c r="G1" s="220" t="s">
        <v>9</v>
      </c>
      <c r="H1" s="99" t="s">
        <v>152</v>
      </c>
      <c r="I1" s="98" t="s">
        <v>35</v>
      </c>
      <c r="J1" s="214">
        <v>606061</v>
      </c>
      <c r="K1" s="214">
        <v>0</v>
      </c>
      <c r="L1" s="214">
        <v>0</v>
      </c>
      <c r="M1" s="123"/>
    </row>
    <row r="2" spans="1:13" ht="105.6" customHeight="1" x14ac:dyDescent="0.3">
      <c r="A2" s="387" t="s">
        <v>411</v>
      </c>
      <c r="B2" s="387"/>
      <c r="C2" s="387"/>
      <c r="D2" s="387"/>
      <c r="E2" s="101"/>
      <c r="F2" s="101"/>
      <c r="G2" s="101"/>
      <c r="H2" s="101"/>
      <c r="I2" s="102"/>
      <c r="J2" s="103"/>
      <c r="K2" s="103"/>
      <c r="L2" s="103"/>
    </row>
    <row r="3" spans="1:13" ht="20.25" customHeight="1" x14ac:dyDescent="0.3">
      <c r="A3" s="86"/>
      <c r="B3" s="86"/>
      <c r="C3" s="89"/>
      <c r="D3" s="89" t="s">
        <v>0</v>
      </c>
      <c r="E3" s="101"/>
      <c r="F3" s="101"/>
      <c r="G3" s="101"/>
      <c r="H3" s="101"/>
      <c r="I3" s="102"/>
      <c r="J3" s="103"/>
      <c r="K3" s="103"/>
      <c r="L3" s="103"/>
    </row>
    <row r="4" spans="1:13" ht="48.75" customHeight="1" x14ac:dyDescent="0.3">
      <c r="A4" s="94" t="s">
        <v>3</v>
      </c>
      <c r="B4" s="295" t="s">
        <v>379</v>
      </c>
      <c r="C4" s="295" t="s">
        <v>380</v>
      </c>
      <c r="D4" s="295" t="s">
        <v>407</v>
      </c>
      <c r="E4" s="12"/>
      <c r="F4" s="12"/>
      <c r="G4" s="12"/>
      <c r="H4" s="12"/>
      <c r="I4" s="12"/>
      <c r="J4" s="109"/>
      <c r="K4" s="109"/>
      <c r="L4" s="109"/>
    </row>
    <row r="5" spans="1:13" ht="15.6" x14ac:dyDescent="0.3">
      <c r="A5" s="155" t="s">
        <v>138</v>
      </c>
      <c r="B5" s="148">
        <v>606061</v>
      </c>
      <c r="C5" s="148">
        <v>606061</v>
      </c>
      <c r="D5" s="324">
        <f>C5/B5*100</f>
        <v>100</v>
      </c>
      <c r="E5" s="192"/>
      <c r="F5" s="192"/>
      <c r="G5" s="192"/>
      <c r="H5" s="192"/>
      <c r="I5" s="192"/>
      <c r="J5" s="109"/>
      <c r="K5" s="109"/>
      <c r="L5" s="109"/>
    </row>
    <row r="6" spans="1:13" ht="21.6" customHeight="1" x14ac:dyDescent="0.3">
      <c r="A6" s="212" t="s">
        <v>65</v>
      </c>
      <c r="B6" s="211">
        <f>SUM(B5:B5)</f>
        <v>606061</v>
      </c>
      <c r="C6" s="213">
        <f>SUM(C5:C5)</f>
        <v>606061</v>
      </c>
      <c r="D6" s="325">
        <f>C6/B6*100</f>
        <v>100</v>
      </c>
      <c r="J6" s="91"/>
      <c r="K6" s="91"/>
      <c r="L6" s="91"/>
    </row>
    <row r="7" spans="1:13" ht="15" customHeight="1" x14ac:dyDescent="0.3">
      <c r="A7" s="210"/>
      <c r="B7" s="210"/>
      <c r="C7" s="210"/>
      <c r="D7" s="210"/>
    </row>
    <row r="8" spans="1:13" ht="15" customHeight="1" x14ac:dyDescent="0.3">
      <c r="A8" s="210"/>
      <c r="B8" s="209"/>
      <c r="C8" s="209"/>
      <c r="D8" s="209"/>
      <c r="J8" s="91"/>
      <c r="K8" s="91"/>
      <c r="L8" s="91"/>
    </row>
    <row r="9" spans="1:13" ht="15" customHeight="1" x14ac:dyDescent="0.3"/>
    <row r="10" spans="1:13" ht="15" customHeight="1" x14ac:dyDescent="0.3"/>
    <row r="11" spans="1:13" ht="15" customHeight="1" x14ac:dyDescent="0.3"/>
    <row r="12" spans="1:13" ht="15" customHeight="1" x14ac:dyDescent="0.3"/>
    <row r="13" spans="1:13" ht="15" customHeight="1" x14ac:dyDescent="0.3"/>
    <row r="14" spans="1:13" ht="15" customHeight="1" x14ac:dyDescent="0.3"/>
    <row r="15" spans="1:13" ht="15" customHeight="1" x14ac:dyDescent="0.3"/>
    <row r="16" spans="1:13" ht="15" customHeight="1" x14ac:dyDescent="0.3"/>
    <row r="17" ht="15" customHeight="1" x14ac:dyDescent="0.3"/>
    <row r="18" ht="15" customHeight="1" x14ac:dyDescent="0.3"/>
    <row r="19" ht="15" customHeight="1" x14ac:dyDescent="0.3"/>
    <row r="20" ht="15" customHeight="1" x14ac:dyDescent="0.3"/>
    <row r="21" ht="15" customHeight="1" x14ac:dyDescent="0.3"/>
    <row r="22" ht="15" customHeight="1" x14ac:dyDescent="0.3"/>
    <row r="23" ht="15" customHeight="1" x14ac:dyDescent="0.3"/>
    <row r="24" ht="15" customHeight="1" x14ac:dyDescent="0.3"/>
    <row r="25" ht="15" customHeight="1" x14ac:dyDescent="0.3"/>
    <row r="26" ht="15" customHeight="1" x14ac:dyDescent="0.3"/>
    <row r="27" ht="15" customHeight="1" x14ac:dyDescent="0.3"/>
    <row r="28" ht="15" customHeight="1" x14ac:dyDescent="0.3"/>
    <row r="29" ht="15" customHeight="1" x14ac:dyDescent="0.3"/>
    <row r="30" ht="15" customHeight="1" x14ac:dyDescent="0.3"/>
    <row r="31" ht="19.5" customHeight="1" x14ac:dyDescent="0.3"/>
  </sheetData>
  <mergeCells count="1">
    <mergeCell ref="A2:D2"/>
  </mergeCells>
  <pageMargins left="0.39370078740157483" right="0.39370078740157483" top="0.55000000000000004" bottom="0.74803149606299213" header="0.31496062992125984" footer="0.31496062992125984"/>
  <pageSetup paperSize="9" fitToHeight="0"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8"/>
  <dimension ref="A1:M52"/>
  <sheetViews>
    <sheetView view="pageBreakPreview" topLeftCell="A10" zoomScale="115" zoomScaleNormal="100" zoomScaleSheetLayoutView="115" workbookViewId="0">
      <selection activeCell="A38" sqref="A38:XFD42"/>
    </sheetView>
  </sheetViews>
  <sheetFormatPr defaultColWidth="9.109375" defaultRowHeight="15" x14ac:dyDescent="0.3"/>
  <cols>
    <col min="1" max="1" width="46" style="2" customWidth="1"/>
    <col min="2" max="2" width="17.33203125" style="2" customWidth="1"/>
    <col min="3" max="3" width="17.21875" style="2" customWidth="1"/>
    <col min="4" max="4" width="13.77734375" style="2" customWidth="1"/>
    <col min="5" max="6" width="9.109375" style="2"/>
    <col min="7" max="7" width="9.33203125" style="2" bestFit="1" customWidth="1"/>
    <col min="8" max="8" width="18.44140625" style="2" customWidth="1"/>
    <col min="9" max="9" width="9.33203125" style="2" bestFit="1" customWidth="1"/>
    <col min="10" max="12" width="19.6640625" style="2" customWidth="1"/>
    <col min="13" max="13" width="21" style="2" customWidth="1"/>
    <col min="14" max="16384" width="9.109375" style="2"/>
  </cols>
  <sheetData>
    <row r="1" spans="1:13" ht="11.4" customHeight="1" x14ac:dyDescent="0.3">
      <c r="A1" s="1"/>
      <c r="B1" s="1"/>
      <c r="C1" s="3"/>
      <c r="D1" s="265"/>
      <c r="E1" s="99" t="s">
        <v>18</v>
      </c>
      <c r="F1" s="99" t="s">
        <v>17</v>
      </c>
      <c r="G1" s="99" t="s">
        <v>9</v>
      </c>
      <c r="H1" s="99" t="s">
        <v>64</v>
      </c>
      <c r="I1" s="98" t="s">
        <v>35</v>
      </c>
      <c r="J1" s="99">
        <v>4304665</v>
      </c>
      <c r="K1" s="99">
        <v>4310240</v>
      </c>
      <c r="L1" s="99">
        <v>4422771</v>
      </c>
      <c r="M1" s="123"/>
    </row>
    <row r="2" spans="1:13" ht="131.4" customHeight="1" x14ac:dyDescent="0.3">
      <c r="A2" s="387" t="s">
        <v>412</v>
      </c>
      <c r="B2" s="387"/>
      <c r="C2" s="387"/>
      <c r="D2" s="387"/>
      <c r="E2" s="100"/>
      <c r="F2" s="100"/>
      <c r="G2" s="100"/>
      <c r="H2" s="100"/>
      <c r="I2" s="100"/>
      <c r="J2" s="100"/>
      <c r="K2" s="100"/>
      <c r="L2" s="100"/>
    </row>
    <row r="3" spans="1:13" ht="20.25" customHeight="1" x14ac:dyDescent="0.3">
      <c r="A3" s="1"/>
      <c r="B3" s="1"/>
      <c r="C3" s="4"/>
      <c r="D3" s="4" t="s">
        <v>0</v>
      </c>
      <c r="E3" s="101"/>
      <c r="F3" s="101"/>
      <c r="G3" s="101"/>
      <c r="H3" s="101"/>
      <c r="I3" s="102"/>
      <c r="J3" s="103"/>
      <c r="K3" s="103"/>
      <c r="L3" s="103"/>
    </row>
    <row r="4" spans="1:13" ht="48.9" customHeight="1" x14ac:dyDescent="0.3">
      <c r="A4" s="84" t="s">
        <v>3</v>
      </c>
      <c r="B4" s="295" t="s">
        <v>379</v>
      </c>
      <c r="C4" s="295" t="s">
        <v>380</v>
      </c>
      <c r="D4" s="295" t="s">
        <v>407</v>
      </c>
      <c r="J4" s="56"/>
      <c r="K4" s="10"/>
      <c r="L4" s="10"/>
    </row>
    <row r="5" spans="1:13" ht="15.6" x14ac:dyDescent="0.3">
      <c r="A5" s="145" t="s">
        <v>5</v>
      </c>
      <c r="B5" s="146">
        <v>1053990</v>
      </c>
      <c r="C5" s="296">
        <v>1053990</v>
      </c>
      <c r="D5" s="301">
        <f>C5/B5*100</f>
        <v>100</v>
      </c>
      <c r="F5" s="231"/>
      <c r="G5" s="231"/>
      <c r="H5" s="231"/>
      <c r="I5" s="179"/>
      <c r="J5" s="231"/>
      <c r="K5" s="231"/>
      <c r="L5" s="6"/>
    </row>
    <row r="6" spans="1:13" s="142" customFormat="1" ht="15.6" x14ac:dyDescent="0.3">
      <c r="A6" s="145" t="s">
        <v>6</v>
      </c>
      <c r="B6" s="146">
        <v>180499</v>
      </c>
      <c r="C6" s="296">
        <v>180499</v>
      </c>
      <c r="D6" s="301">
        <f t="shared" ref="D6:D36" si="0">C6/B6*100</f>
        <v>100</v>
      </c>
      <c r="F6" s="231"/>
      <c r="G6" s="231"/>
      <c r="H6" s="231"/>
      <c r="I6" s="231"/>
      <c r="J6" s="231"/>
      <c r="K6" s="231"/>
      <c r="L6" s="140"/>
    </row>
    <row r="7" spans="1:13" s="142" customFormat="1" ht="15.6" x14ac:dyDescent="0.3">
      <c r="A7" s="257" t="s">
        <v>59</v>
      </c>
      <c r="B7" s="146">
        <v>147016</v>
      </c>
      <c r="C7" s="296">
        <v>147016</v>
      </c>
      <c r="D7" s="301">
        <f t="shared" si="0"/>
        <v>100</v>
      </c>
      <c r="F7" s="231"/>
      <c r="G7" s="231"/>
      <c r="H7" s="231"/>
      <c r="I7" s="231"/>
      <c r="J7" s="231"/>
      <c r="K7" s="231"/>
      <c r="L7" s="140"/>
    </row>
    <row r="8" spans="1:13" s="142" customFormat="1" ht="15.6" x14ac:dyDescent="0.3">
      <c r="A8" s="257" t="s">
        <v>114</v>
      </c>
      <c r="B8" s="146">
        <v>58152</v>
      </c>
      <c r="C8" s="296">
        <v>58152</v>
      </c>
      <c r="D8" s="301">
        <f t="shared" si="0"/>
        <v>100</v>
      </c>
      <c r="F8" s="231"/>
      <c r="G8" s="231"/>
      <c r="H8" s="231"/>
      <c r="I8" s="231"/>
      <c r="J8" s="231"/>
      <c r="K8" s="231"/>
      <c r="L8" s="140"/>
    </row>
    <row r="9" spans="1:13" s="142" customFormat="1" ht="15.6" x14ac:dyDescent="0.3">
      <c r="A9" s="257" t="s">
        <v>98</v>
      </c>
      <c r="B9" s="146">
        <v>35068</v>
      </c>
      <c r="C9" s="296">
        <v>35068</v>
      </c>
      <c r="D9" s="301">
        <f t="shared" si="0"/>
        <v>100</v>
      </c>
      <c r="F9" s="231"/>
      <c r="G9" s="231"/>
      <c r="H9" s="231"/>
      <c r="I9" s="231"/>
      <c r="J9" s="231"/>
      <c r="K9" s="231"/>
      <c r="L9" s="140"/>
    </row>
    <row r="10" spans="1:13" s="142" customFormat="1" ht="15.6" x14ac:dyDescent="0.3">
      <c r="A10" s="257" t="s">
        <v>103</v>
      </c>
      <c r="B10" s="146">
        <v>104072</v>
      </c>
      <c r="C10" s="296">
        <v>104072</v>
      </c>
      <c r="D10" s="301">
        <f t="shared" si="0"/>
        <v>100</v>
      </c>
      <c r="F10" s="231"/>
      <c r="G10" s="231"/>
      <c r="H10" s="231"/>
      <c r="I10" s="231"/>
      <c r="J10" s="231"/>
      <c r="K10" s="231"/>
      <c r="L10" s="140"/>
    </row>
    <row r="11" spans="1:13" s="142" customFormat="1" ht="15.6" x14ac:dyDescent="0.3">
      <c r="A11" s="257" t="s">
        <v>104</v>
      </c>
      <c r="B11" s="146">
        <v>141503</v>
      </c>
      <c r="C11" s="296">
        <v>141503</v>
      </c>
      <c r="D11" s="301">
        <f t="shared" si="0"/>
        <v>100</v>
      </c>
      <c r="F11" s="231"/>
      <c r="G11" s="231"/>
      <c r="H11" s="231"/>
      <c r="I11" s="231"/>
      <c r="J11" s="231"/>
      <c r="K11" s="231"/>
      <c r="L11" s="140"/>
    </row>
    <row r="12" spans="1:13" s="142" customFormat="1" ht="15.6" x14ac:dyDescent="0.3">
      <c r="A12" s="257" t="s">
        <v>105</v>
      </c>
      <c r="B12" s="146">
        <v>86407</v>
      </c>
      <c r="C12" s="296">
        <v>86407</v>
      </c>
      <c r="D12" s="301">
        <f t="shared" si="0"/>
        <v>100</v>
      </c>
      <c r="F12" s="231"/>
      <c r="G12" s="231"/>
      <c r="H12" s="231"/>
      <c r="I12" s="231"/>
      <c r="J12" s="231"/>
      <c r="K12" s="231"/>
      <c r="L12" s="140"/>
    </row>
    <row r="13" spans="1:13" s="142" customFormat="1" ht="15.6" x14ac:dyDescent="0.3">
      <c r="A13" s="257" t="s">
        <v>106</v>
      </c>
      <c r="B13" s="147">
        <v>48740</v>
      </c>
      <c r="C13" s="297">
        <v>48740</v>
      </c>
      <c r="D13" s="301">
        <f t="shared" si="0"/>
        <v>100</v>
      </c>
      <c r="F13" s="231"/>
      <c r="G13" s="231"/>
      <c r="H13" s="231"/>
      <c r="I13" s="231"/>
      <c r="J13" s="231"/>
      <c r="K13" s="231"/>
      <c r="L13" s="140"/>
    </row>
    <row r="14" spans="1:13" s="142" customFormat="1" ht="15.6" x14ac:dyDescent="0.3">
      <c r="A14" s="257" t="s">
        <v>97</v>
      </c>
      <c r="B14" s="146">
        <v>81625</v>
      </c>
      <c r="C14" s="296">
        <v>81625</v>
      </c>
      <c r="D14" s="301">
        <f t="shared" si="0"/>
        <v>100</v>
      </c>
      <c r="F14" s="231"/>
      <c r="G14" s="231"/>
      <c r="H14" s="231"/>
      <c r="I14" s="231"/>
      <c r="J14" s="231"/>
      <c r="K14" s="231"/>
      <c r="L14" s="140"/>
    </row>
    <row r="15" spans="1:13" s="142" customFormat="1" ht="15.6" x14ac:dyDescent="0.3">
      <c r="A15" s="257" t="s">
        <v>95</v>
      </c>
      <c r="B15" s="146">
        <v>237342</v>
      </c>
      <c r="C15" s="296">
        <v>237342</v>
      </c>
      <c r="D15" s="301">
        <f t="shared" si="0"/>
        <v>100</v>
      </c>
      <c r="F15" s="231"/>
      <c r="G15" s="231"/>
      <c r="H15" s="231"/>
      <c r="I15" s="231"/>
      <c r="J15" s="231"/>
      <c r="K15" s="231"/>
      <c r="L15" s="140"/>
    </row>
    <row r="16" spans="1:13" s="142" customFormat="1" ht="15.6" x14ac:dyDescent="0.3">
      <c r="A16" s="257" t="s">
        <v>63</v>
      </c>
      <c r="B16" s="146">
        <v>33891</v>
      </c>
      <c r="C16" s="296">
        <v>33891</v>
      </c>
      <c r="D16" s="301">
        <f t="shared" si="0"/>
        <v>100</v>
      </c>
      <c r="F16" s="231"/>
      <c r="G16" s="231"/>
      <c r="H16" s="231"/>
      <c r="I16" s="231"/>
      <c r="J16" s="231"/>
      <c r="K16" s="231"/>
      <c r="L16" s="140"/>
    </row>
    <row r="17" spans="1:12" s="142" customFormat="1" ht="15.6" x14ac:dyDescent="0.3">
      <c r="A17" s="145" t="s">
        <v>7</v>
      </c>
      <c r="B17" s="146">
        <v>165138</v>
      </c>
      <c r="C17" s="296">
        <v>165138</v>
      </c>
      <c r="D17" s="301">
        <f t="shared" si="0"/>
        <v>100</v>
      </c>
      <c r="F17" s="231"/>
      <c r="G17" s="231"/>
      <c r="H17" s="231"/>
      <c r="I17" s="231"/>
      <c r="J17" s="231"/>
      <c r="K17" s="231"/>
      <c r="L17" s="140"/>
    </row>
    <row r="18" spans="1:12" s="142" customFormat="1" ht="15.6" x14ac:dyDescent="0.3">
      <c r="A18" s="257" t="s">
        <v>133</v>
      </c>
      <c r="B18" s="146">
        <v>46254</v>
      </c>
      <c r="C18" s="296">
        <v>46254</v>
      </c>
      <c r="D18" s="301">
        <f t="shared" si="0"/>
        <v>100</v>
      </c>
      <c r="F18" s="231"/>
      <c r="G18" s="231"/>
      <c r="H18" s="231"/>
      <c r="I18" s="231"/>
      <c r="J18" s="231"/>
      <c r="K18" s="231"/>
      <c r="L18" s="140"/>
    </row>
    <row r="19" spans="1:12" s="142" customFormat="1" ht="15.6" x14ac:dyDescent="0.3">
      <c r="A19" s="257" t="s">
        <v>96</v>
      </c>
      <c r="B19" s="146">
        <v>126162</v>
      </c>
      <c r="C19" s="296">
        <v>126162</v>
      </c>
      <c r="D19" s="301">
        <f t="shared" si="0"/>
        <v>100</v>
      </c>
      <c r="F19" s="231"/>
      <c r="G19" s="231"/>
      <c r="H19" s="231"/>
      <c r="I19" s="231"/>
      <c r="J19" s="231"/>
      <c r="K19" s="231"/>
      <c r="L19" s="140"/>
    </row>
    <row r="20" spans="1:12" s="142" customFormat="1" ht="15.6" x14ac:dyDescent="0.3">
      <c r="A20" s="257" t="s">
        <v>110</v>
      </c>
      <c r="B20" s="146">
        <v>65657</v>
      </c>
      <c r="C20" s="296">
        <v>65657</v>
      </c>
      <c r="D20" s="301">
        <f t="shared" si="0"/>
        <v>100</v>
      </c>
      <c r="F20" s="231"/>
      <c r="G20" s="231"/>
      <c r="H20" s="231"/>
      <c r="I20" s="231"/>
      <c r="J20" s="231"/>
      <c r="K20" s="231"/>
      <c r="L20" s="140"/>
    </row>
    <row r="21" spans="1:12" s="142" customFormat="1" ht="15.6" x14ac:dyDescent="0.3">
      <c r="A21" s="257" t="s">
        <v>111</v>
      </c>
      <c r="B21" s="146">
        <v>143354</v>
      </c>
      <c r="C21" s="296">
        <v>143354</v>
      </c>
      <c r="D21" s="301">
        <f t="shared" si="0"/>
        <v>100</v>
      </c>
      <c r="F21" s="231"/>
      <c r="G21" s="231"/>
      <c r="H21" s="231"/>
      <c r="I21" s="231"/>
      <c r="J21" s="231"/>
      <c r="K21" s="231"/>
      <c r="L21" s="140"/>
    </row>
    <row r="22" spans="1:12" s="142" customFormat="1" ht="15.6" x14ac:dyDescent="0.3">
      <c r="A22" s="257" t="s">
        <v>134</v>
      </c>
      <c r="B22" s="146">
        <v>38977</v>
      </c>
      <c r="C22" s="296">
        <v>38977</v>
      </c>
      <c r="D22" s="301">
        <f t="shared" si="0"/>
        <v>100</v>
      </c>
      <c r="F22" s="231"/>
      <c r="G22" s="231"/>
      <c r="H22" s="231"/>
      <c r="I22" s="231"/>
      <c r="J22" s="231"/>
      <c r="K22" s="231"/>
      <c r="L22" s="140"/>
    </row>
    <row r="23" spans="1:12" s="142" customFormat="1" ht="15.6" x14ac:dyDescent="0.3">
      <c r="A23" s="257" t="s">
        <v>107</v>
      </c>
      <c r="B23" s="146">
        <v>78855</v>
      </c>
      <c r="C23" s="296">
        <v>78855</v>
      </c>
      <c r="D23" s="301">
        <f t="shared" si="0"/>
        <v>100</v>
      </c>
      <c r="F23" s="231"/>
      <c r="G23" s="231"/>
      <c r="H23" s="231"/>
      <c r="I23" s="231"/>
      <c r="J23" s="231"/>
      <c r="K23" s="231"/>
      <c r="L23" s="140"/>
    </row>
    <row r="24" spans="1:12" s="142" customFormat="1" ht="15.6" x14ac:dyDescent="0.3">
      <c r="A24" s="257" t="s">
        <v>135</v>
      </c>
      <c r="B24" s="146">
        <v>54081</v>
      </c>
      <c r="C24" s="296">
        <v>54081</v>
      </c>
      <c r="D24" s="301">
        <f t="shared" si="0"/>
        <v>100</v>
      </c>
      <c r="F24" s="231"/>
      <c r="G24" s="231"/>
      <c r="H24" s="231"/>
      <c r="I24" s="231"/>
      <c r="J24" s="231"/>
      <c r="K24" s="231"/>
      <c r="L24" s="140"/>
    </row>
    <row r="25" spans="1:12" s="142" customFormat="1" ht="15.6" x14ac:dyDescent="0.3">
      <c r="A25" s="257" t="s">
        <v>112</v>
      </c>
      <c r="B25" s="146">
        <v>103011</v>
      </c>
      <c r="C25" s="296">
        <v>103011</v>
      </c>
      <c r="D25" s="301">
        <f t="shared" si="0"/>
        <v>100</v>
      </c>
      <c r="F25" s="231"/>
      <c r="G25" s="231"/>
      <c r="H25" s="231"/>
      <c r="I25" s="231"/>
      <c r="J25" s="231"/>
      <c r="K25" s="231"/>
      <c r="L25" s="140"/>
    </row>
    <row r="26" spans="1:12" s="142" customFormat="1" ht="15.6" x14ac:dyDescent="0.3">
      <c r="A26" s="257" t="s">
        <v>136</v>
      </c>
      <c r="B26" s="146">
        <v>142633</v>
      </c>
      <c r="C26" s="296">
        <v>142633</v>
      </c>
      <c r="D26" s="301">
        <f t="shared" si="0"/>
        <v>100</v>
      </c>
      <c r="F26" s="231"/>
      <c r="G26" s="231"/>
      <c r="H26" s="231"/>
      <c r="I26" s="231"/>
      <c r="J26" s="231"/>
      <c r="K26" s="231"/>
      <c r="L26" s="140"/>
    </row>
    <row r="27" spans="1:12" s="142" customFormat="1" ht="15.6" x14ac:dyDescent="0.3">
      <c r="A27" s="257" t="s">
        <v>137</v>
      </c>
      <c r="B27" s="146">
        <v>118362</v>
      </c>
      <c r="C27" s="296">
        <v>118362</v>
      </c>
      <c r="D27" s="301">
        <f t="shared" si="0"/>
        <v>100</v>
      </c>
      <c r="F27" s="231"/>
      <c r="G27" s="231"/>
      <c r="H27" s="231"/>
      <c r="I27" s="231"/>
      <c r="J27" s="231"/>
      <c r="K27" s="231"/>
      <c r="L27" s="140"/>
    </row>
    <row r="28" spans="1:12" s="142" customFormat="1" ht="15.6" x14ac:dyDescent="0.3">
      <c r="A28" s="257" t="s">
        <v>138</v>
      </c>
      <c r="B28" s="146">
        <v>182188</v>
      </c>
      <c r="C28" s="296">
        <v>182188</v>
      </c>
      <c r="D28" s="301">
        <f t="shared" si="0"/>
        <v>100</v>
      </c>
      <c r="F28" s="231"/>
      <c r="G28" s="231"/>
      <c r="H28" s="231"/>
      <c r="I28" s="231"/>
      <c r="J28" s="231"/>
      <c r="K28" s="231"/>
      <c r="L28" s="140"/>
    </row>
    <row r="29" spans="1:12" s="142" customFormat="1" ht="15.6" x14ac:dyDescent="0.3">
      <c r="A29" s="257" t="s">
        <v>139</v>
      </c>
      <c r="B29" s="146">
        <v>30874</v>
      </c>
      <c r="C29" s="296">
        <v>30874</v>
      </c>
      <c r="D29" s="301">
        <f t="shared" si="0"/>
        <v>100</v>
      </c>
      <c r="F29" s="231"/>
      <c r="G29" s="231"/>
      <c r="H29" s="231"/>
      <c r="I29" s="231"/>
      <c r="J29" s="231"/>
      <c r="K29" s="231"/>
      <c r="L29" s="140"/>
    </row>
    <row r="30" spans="1:12" s="142" customFormat="1" ht="15.6" x14ac:dyDescent="0.3">
      <c r="A30" s="257" t="s">
        <v>56</v>
      </c>
      <c r="B30" s="146">
        <v>112290</v>
      </c>
      <c r="C30" s="296">
        <v>112290</v>
      </c>
      <c r="D30" s="301">
        <f t="shared" si="0"/>
        <v>100</v>
      </c>
      <c r="F30" s="231"/>
      <c r="G30" s="231"/>
      <c r="H30" s="231"/>
      <c r="I30" s="231"/>
      <c r="J30" s="231"/>
      <c r="K30" s="231"/>
      <c r="L30" s="140"/>
    </row>
    <row r="31" spans="1:12" s="142" customFormat="1" ht="15.6" x14ac:dyDescent="0.3">
      <c r="A31" s="257" t="s">
        <v>39</v>
      </c>
      <c r="B31" s="146">
        <v>176381</v>
      </c>
      <c r="C31" s="296">
        <v>176381</v>
      </c>
      <c r="D31" s="301">
        <f t="shared" si="0"/>
        <v>100</v>
      </c>
      <c r="F31" s="231"/>
      <c r="G31" s="231"/>
      <c r="H31" s="231"/>
      <c r="I31" s="231"/>
      <c r="J31" s="231"/>
      <c r="K31" s="231"/>
      <c r="L31" s="140"/>
    </row>
    <row r="32" spans="1:12" s="142" customFormat="1" ht="15.6" x14ac:dyDescent="0.3">
      <c r="A32" s="257" t="s">
        <v>108</v>
      </c>
      <c r="B32" s="146">
        <v>79462</v>
      </c>
      <c r="C32" s="296">
        <v>79462</v>
      </c>
      <c r="D32" s="301">
        <f t="shared" si="0"/>
        <v>100</v>
      </c>
      <c r="F32" s="231"/>
      <c r="G32" s="231"/>
      <c r="H32" s="231"/>
      <c r="I32" s="231"/>
      <c r="J32" s="231"/>
      <c r="K32" s="231"/>
      <c r="L32" s="140"/>
    </row>
    <row r="33" spans="1:12" s="142" customFormat="1" ht="15.6" x14ac:dyDescent="0.3">
      <c r="A33" s="257" t="s">
        <v>109</v>
      </c>
      <c r="B33" s="146">
        <v>115545</v>
      </c>
      <c r="C33" s="296">
        <v>115545</v>
      </c>
      <c r="D33" s="301">
        <f t="shared" si="0"/>
        <v>100</v>
      </c>
      <c r="F33" s="231"/>
      <c r="G33" s="231"/>
      <c r="H33" s="231"/>
      <c r="I33" s="231"/>
      <c r="J33" s="231"/>
      <c r="K33" s="231"/>
      <c r="L33" s="140"/>
    </row>
    <row r="34" spans="1:12" s="142" customFormat="1" ht="15.6" x14ac:dyDescent="0.3">
      <c r="A34" s="257" t="s">
        <v>140</v>
      </c>
      <c r="B34" s="146">
        <v>86407</v>
      </c>
      <c r="C34" s="296">
        <v>86407</v>
      </c>
      <c r="D34" s="301">
        <f t="shared" si="0"/>
        <v>100</v>
      </c>
      <c r="F34" s="231"/>
      <c r="G34" s="231"/>
      <c r="H34" s="231"/>
      <c r="I34" s="231"/>
      <c r="J34" s="231"/>
      <c r="K34" s="231"/>
      <c r="L34" s="140"/>
    </row>
    <row r="35" spans="1:12" s="142" customFormat="1" ht="15.6" x14ac:dyDescent="0.3">
      <c r="A35" s="257" t="s">
        <v>141</v>
      </c>
      <c r="B35" s="146">
        <v>230729</v>
      </c>
      <c r="C35" s="296">
        <v>230729</v>
      </c>
      <c r="D35" s="301">
        <f t="shared" si="0"/>
        <v>100</v>
      </c>
      <c r="F35" s="231"/>
      <c r="G35" s="231"/>
      <c r="H35" s="231"/>
      <c r="I35" s="231"/>
      <c r="J35" s="231"/>
      <c r="K35" s="231"/>
      <c r="L35" s="140"/>
    </row>
    <row r="36" spans="1:12" ht="21" customHeight="1" x14ac:dyDescent="0.3">
      <c r="A36" s="8" t="s">
        <v>65</v>
      </c>
      <c r="B36" s="9">
        <f>SUM(B5:B35)</f>
        <v>4304665</v>
      </c>
      <c r="C36" s="143">
        <f t="shared" ref="C36" si="1">SUM(C5:C35)</f>
        <v>4304665</v>
      </c>
      <c r="D36" s="302">
        <f t="shared" si="0"/>
        <v>100</v>
      </c>
    </row>
    <row r="37" spans="1:12" ht="15" customHeight="1" x14ac:dyDescent="0.3"/>
    <row r="38" spans="1:12" ht="15" customHeight="1" x14ac:dyDescent="0.3"/>
    <row r="52" spans="2:2" ht="15.6" x14ac:dyDescent="0.3">
      <c r="B52" s="132"/>
    </row>
  </sheetData>
  <mergeCells count="1">
    <mergeCell ref="A2:D2"/>
  </mergeCells>
  <pageMargins left="0.39370078740157483" right="0.39370078740157483" top="0.2" bottom="0.17" header="0.17" footer="0.17"/>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tabColor rgb="FF00B050"/>
  </sheetPr>
  <dimension ref="A1:N48"/>
  <sheetViews>
    <sheetView view="pageBreakPreview" topLeftCell="A13" zoomScaleNormal="100" zoomScaleSheetLayoutView="100" workbookViewId="0">
      <selection activeCell="A41" sqref="A41:E41"/>
    </sheetView>
  </sheetViews>
  <sheetFormatPr defaultColWidth="9.109375" defaultRowHeight="15" x14ac:dyDescent="0.3"/>
  <cols>
    <col min="1" max="1" width="38.21875" style="2" customWidth="1"/>
    <col min="2" max="3" width="17.88671875" style="262" customWidth="1"/>
    <col min="4" max="4" width="17.44140625" style="2" customWidth="1"/>
    <col min="5" max="5" width="13.77734375" style="2" customWidth="1"/>
    <col min="6" max="6" width="12.33203125" style="2" bestFit="1" customWidth="1"/>
    <col min="7" max="7" width="9.109375" style="2"/>
    <col min="8" max="8" width="9.33203125" style="2" bestFit="1" customWidth="1"/>
    <col min="9" max="9" width="18.44140625" style="2" customWidth="1"/>
    <col min="10" max="10" width="9.33203125" style="2" bestFit="1" customWidth="1"/>
    <col min="11" max="13" width="19.6640625" style="2" customWidth="1"/>
    <col min="14" max="14" width="32.109375" style="2" customWidth="1"/>
    <col min="15" max="16384" width="9.109375" style="2"/>
  </cols>
  <sheetData>
    <row r="1" spans="1:14" ht="13.2" customHeight="1" x14ac:dyDescent="0.3">
      <c r="A1" s="1"/>
      <c r="B1" s="253"/>
      <c r="C1" s="291"/>
      <c r="D1" s="3"/>
      <c r="E1" s="265"/>
      <c r="F1" s="97" t="s">
        <v>1</v>
      </c>
      <c r="G1" s="98">
        <v>14</v>
      </c>
      <c r="H1" s="98" t="s">
        <v>11</v>
      </c>
      <c r="I1" s="97" t="s">
        <v>66</v>
      </c>
      <c r="J1" s="97">
        <v>512</v>
      </c>
      <c r="K1" s="99">
        <f>B37</f>
        <v>1930437344.6900001</v>
      </c>
      <c r="L1" s="99">
        <f>D37</f>
        <v>1972331372.48</v>
      </c>
      <c r="M1" s="99">
        <f>E37</f>
        <v>100</v>
      </c>
      <c r="N1" s="87"/>
    </row>
    <row r="2" spans="1:14" ht="69" customHeight="1" x14ac:dyDescent="0.3">
      <c r="A2" s="384" t="s">
        <v>385</v>
      </c>
      <c r="B2" s="384"/>
      <c r="C2" s="384"/>
      <c r="D2" s="384"/>
      <c r="E2" s="384"/>
      <c r="F2" s="100"/>
      <c r="G2" s="100"/>
      <c r="H2" s="100"/>
      <c r="I2" s="100"/>
      <c r="J2" s="100"/>
      <c r="K2" s="108"/>
      <c r="L2" s="108"/>
      <c r="M2" s="108"/>
      <c r="N2" s="12"/>
    </row>
    <row r="3" spans="1:14" ht="20.25" customHeight="1" x14ac:dyDescent="0.3">
      <c r="A3" s="1"/>
      <c r="B3" s="253"/>
      <c r="C3" s="291"/>
      <c r="D3" s="4"/>
      <c r="E3" s="4" t="s">
        <v>0</v>
      </c>
      <c r="F3" s="101"/>
      <c r="G3" s="101"/>
      <c r="H3" s="101"/>
      <c r="I3" s="101"/>
      <c r="J3" s="102"/>
      <c r="K3" s="103"/>
      <c r="L3" s="103"/>
      <c r="M3" s="103"/>
      <c r="N3" s="12"/>
    </row>
    <row r="4" spans="1:14" ht="105" customHeight="1" x14ac:dyDescent="0.3">
      <c r="A4" s="94" t="s">
        <v>3</v>
      </c>
      <c r="B4" s="295" t="s">
        <v>382</v>
      </c>
      <c r="C4" s="295" t="s">
        <v>383</v>
      </c>
      <c r="D4" s="295" t="s">
        <v>380</v>
      </c>
      <c r="E4" s="295" t="s">
        <v>384</v>
      </c>
      <c r="F4" s="12"/>
      <c r="G4" s="12"/>
      <c r="H4" s="12"/>
      <c r="I4" s="12"/>
      <c r="J4" s="12"/>
      <c r="K4" s="104"/>
      <c r="L4" s="104"/>
      <c r="M4" s="104"/>
      <c r="N4" s="12"/>
    </row>
    <row r="5" spans="1:14" ht="15.6" x14ac:dyDescent="0.3">
      <c r="A5" s="7" t="s">
        <v>5</v>
      </c>
      <c r="B5" s="181">
        <v>976910944.69000006</v>
      </c>
      <c r="C5" s="181">
        <v>1072649151.85</v>
      </c>
      <c r="D5" s="181">
        <v>1072649151.85</v>
      </c>
      <c r="E5" s="301">
        <f>D5/C5*100</f>
        <v>100</v>
      </c>
      <c r="I5" s="231"/>
      <c r="J5" s="231"/>
      <c r="K5" s="231"/>
      <c r="L5" s="6"/>
      <c r="M5" s="231"/>
      <c r="N5" s="231"/>
    </row>
    <row r="6" spans="1:14" ht="15.6" x14ac:dyDescent="0.3">
      <c r="A6" s="7" t="s">
        <v>6</v>
      </c>
      <c r="B6" s="181">
        <v>34131200</v>
      </c>
      <c r="C6" s="181">
        <v>34131200</v>
      </c>
      <c r="D6" s="181">
        <v>34131200</v>
      </c>
      <c r="E6" s="301">
        <f t="shared" ref="E6:E37" si="0">D6/C6*100</f>
        <v>100</v>
      </c>
      <c r="F6" s="232"/>
      <c r="I6" s="231"/>
      <c r="J6" s="231"/>
      <c r="K6" s="231"/>
      <c r="L6" s="231"/>
      <c r="M6" s="231"/>
      <c r="N6" s="231"/>
    </row>
    <row r="7" spans="1:14" ht="15.6" x14ac:dyDescent="0.3">
      <c r="A7" s="257" t="s">
        <v>59</v>
      </c>
      <c r="B7" s="181">
        <v>30549000</v>
      </c>
      <c r="C7" s="181">
        <v>38549000</v>
      </c>
      <c r="D7" s="181">
        <v>38549000</v>
      </c>
      <c r="E7" s="301">
        <f t="shared" si="0"/>
        <v>100</v>
      </c>
      <c r="F7" s="232"/>
      <c r="I7" s="231"/>
      <c r="J7" s="231"/>
      <c r="K7" s="231"/>
      <c r="L7" s="231"/>
      <c r="M7" s="231"/>
      <c r="N7" s="231"/>
    </row>
    <row r="8" spans="1:14" ht="15.6" x14ac:dyDescent="0.3">
      <c r="A8" s="257" t="s">
        <v>114</v>
      </c>
      <c r="B8" s="181">
        <v>9518000</v>
      </c>
      <c r="C8" s="181">
        <v>9518000</v>
      </c>
      <c r="D8" s="181">
        <v>9518000</v>
      </c>
      <c r="E8" s="301">
        <f t="shared" si="0"/>
        <v>100</v>
      </c>
      <c r="F8" s="232"/>
      <c r="I8" s="231"/>
      <c r="J8" s="231"/>
      <c r="K8" s="231"/>
      <c r="L8" s="231"/>
      <c r="M8" s="231"/>
      <c r="N8" s="231"/>
    </row>
    <row r="9" spans="1:14" ht="15.6" x14ac:dyDescent="0.3">
      <c r="A9" s="257" t="s">
        <v>98</v>
      </c>
      <c r="B9" s="181">
        <v>10275500</v>
      </c>
      <c r="C9" s="181">
        <v>10275500</v>
      </c>
      <c r="D9" s="181">
        <v>10275500</v>
      </c>
      <c r="E9" s="301">
        <f t="shared" si="0"/>
        <v>100</v>
      </c>
      <c r="F9" s="232"/>
      <c r="I9" s="231"/>
      <c r="J9" s="231"/>
      <c r="K9" s="231"/>
      <c r="L9" s="231"/>
      <c r="M9" s="231"/>
      <c r="N9" s="231"/>
    </row>
    <row r="10" spans="1:14" ht="15.6" x14ac:dyDescent="0.3">
      <c r="A10" s="257" t="s">
        <v>103</v>
      </c>
      <c r="B10" s="181">
        <v>15843100</v>
      </c>
      <c r="C10" s="181">
        <v>15843100</v>
      </c>
      <c r="D10" s="181">
        <v>15843100</v>
      </c>
      <c r="E10" s="301">
        <f t="shared" si="0"/>
        <v>100</v>
      </c>
      <c r="F10" s="232"/>
      <c r="I10" s="231"/>
      <c r="J10" s="231"/>
      <c r="K10" s="231"/>
      <c r="L10" s="231"/>
      <c r="M10" s="231"/>
      <c r="N10" s="231"/>
    </row>
    <row r="11" spans="1:14" ht="15.6" x14ac:dyDescent="0.3">
      <c r="A11" s="257" t="s">
        <v>104</v>
      </c>
      <c r="B11" s="181">
        <v>15497500</v>
      </c>
      <c r="C11" s="181">
        <v>15497500</v>
      </c>
      <c r="D11" s="181">
        <v>15497500</v>
      </c>
      <c r="E11" s="301">
        <f t="shared" si="0"/>
        <v>100</v>
      </c>
      <c r="F11" s="232"/>
      <c r="I11" s="231"/>
      <c r="J11" s="231"/>
      <c r="K11" s="231"/>
      <c r="L11" s="231"/>
      <c r="M11" s="231"/>
      <c r="N11" s="231"/>
    </row>
    <row r="12" spans="1:14" ht="15.6" x14ac:dyDescent="0.3">
      <c r="A12" s="257" t="s">
        <v>105</v>
      </c>
      <c r="B12" s="181">
        <v>12230900</v>
      </c>
      <c r="C12" s="181">
        <v>12230900</v>
      </c>
      <c r="D12" s="181">
        <v>12230900</v>
      </c>
      <c r="E12" s="301">
        <f t="shared" si="0"/>
        <v>100</v>
      </c>
      <c r="F12" s="232"/>
      <c r="I12" s="231"/>
      <c r="J12" s="231"/>
      <c r="K12" s="231"/>
      <c r="L12" s="231"/>
      <c r="M12" s="231"/>
      <c r="N12" s="231"/>
    </row>
    <row r="13" spans="1:14" ht="15.6" x14ac:dyDescent="0.3">
      <c r="A13" s="257" t="s">
        <v>106</v>
      </c>
      <c r="B13" s="300">
        <v>4421300</v>
      </c>
      <c r="C13" s="300">
        <v>8221300</v>
      </c>
      <c r="D13" s="181">
        <v>8221300</v>
      </c>
      <c r="E13" s="301">
        <f t="shared" si="0"/>
        <v>100</v>
      </c>
      <c r="F13" s="232"/>
      <c r="I13" s="231"/>
      <c r="J13" s="231"/>
      <c r="K13" s="231"/>
      <c r="L13" s="231"/>
      <c r="M13" s="231"/>
      <c r="N13" s="231"/>
    </row>
    <row r="14" spans="1:14" ht="15.6" x14ac:dyDescent="0.3">
      <c r="A14" s="257" t="s">
        <v>97</v>
      </c>
      <c r="B14" s="181">
        <v>10530000</v>
      </c>
      <c r="C14" s="181">
        <v>13530000</v>
      </c>
      <c r="D14" s="181">
        <v>13530000</v>
      </c>
      <c r="E14" s="301">
        <f t="shared" si="0"/>
        <v>100</v>
      </c>
      <c r="F14" s="232"/>
      <c r="I14" s="231"/>
      <c r="J14" s="231"/>
      <c r="K14" s="231"/>
      <c r="L14" s="231"/>
      <c r="M14" s="231"/>
      <c r="N14" s="231"/>
    </row>
    <row r="15" spans="1:14" ht="15.6" x14ac:dyDescent="0.3">
      <c r="A15" s="257" t="s">
        <v>95</v>
      </c>
      <c r="B15" s="181">
        <v>35615900</v>
      </c>
      <c r="C15" s="181">
        <v>35615900</v>
      </c>
      <c r="D15" s="181">
        <v>35615900</v>
      </c>
      <c r="E15" s="301">
        <f t="shared" si="0"/>
        <v>100</v>
      </c>
      <c r="F15" s="232"/>
      <c r="I15" s="231"/>
      <c r="J15" s="231"/>
      <c r="K15" s="231"/>
      <c r="L15" s="231"/>
      <c r="M15" s="231"/>
      <c r="N15" s="231"/>
    </row>
    <row r="16" spans="1:14" ht="15.6" x14ac:dyDescent="0.3">
      <c r="A16" s="257" t="s">
        <v>63</v>
      </c>
      <c r="B16" s="181">
        <v>9923727</v>
      </c>
      <c r="C16" s="181">
        <v>31071045.66</v>
      </c>
      <c r="D16" s="181">
        <v>31071045.66</v>
      </c>
      <c r="E16" s="301">
        <f t="shared" si="0"/>
        <v>100</v>
      </c>
      <c r="F16" s="232"/>
      <c r="I16" s="231"/>
      <c r="J16" s="231"/>
      <c r="K16" s="231"/>
      <c r="L16" s="231"/>
      <c r="M16" s="231"/>
      <c r="N16" s="231"/>
    </row>
    <row r="17" spans="1:14" ht="15.6" x14ac:dyDescent="0.3">
      <c r="A17" s="7" t="s">
        <v>7</v>
      </c>
      <c r="B17" s="181">
        <v>22668100</v>
      </c>
      <c r="C17" s="181">
        <v>22668100</v>
      </c>
      <c r="D17" s="181">
        <v>22668100</v>
      </c>
      <c r="E17" s="301">
        <f t="shared" si="0"/>
        <v>100</v>
      </c>
      <c r="F17" s="232"/>
      <c r="I17" s="231"/>
      <c r="J17" s="231"/>
      <c r="K17" s="231"/>
      <c r="L17" s="231"/>
      <c r="M17" s="231"/>
      <c r="N17" s="231"/>
    </row>
    <row r="18" spans="1:14" ht="15.6" x14ac:dyDescent="0.3">
      <c r="A18" s="257" t="s">
        <v>133</v>
      </c>
      <c r="B18" s="181">
        <v>5528600</v>
      </c>
      <c r="C18" s="181">
        <v>9528600</v>
      </c>
      <c r="D18" s="181">
        <v>9528600</v>
      </c>
      <c r="E18" s="301">
        <f t="shared" si="0"/>
        <v>100</v>
      </c>
      <c r="F18" s="232"/>
      <c r="I18" s="231"/>
      <c r="J18" s="231"/>
      <c r="K18" s="231"/>
      <c r="L18" s="231"/>
      <c r="M18" s="231"/>
      <c r="N18" s="231"/>
    </row>
    <row r="19" spans="1:14" ht="15.6" x14ac:dyDescent="0.3">
      <c r="A19" s="257" t="s">
        <v>96</v>
      </c>
      <c r="B19" s="181">
        <v>21412400</v>
      </c>
      <c r="C19" s="181">
        <v>21412400</v>
      </c>
      <c r="D19" s="181">
        <v>21412400</v>
      </c>
      <c r="E19" s="301">
        <f t="shared" si="0"/>
        <v>100</v>
      </c>
      <c r="F19" s="232"/>
      <c r="I19" s="231"/>
      <c r="J19" s="231"/>
      <c r="K19" s="231"/>
      <c r="L19" s="231"/>
      <c r="M19" s="231"/>
      <c r="N19" s="231"/>
    </row>
    <row r="20" spans="1:14" ht="15.6" x14ac:dyDescent="0.3">
      <c r="A20" s="257" t="s">
        <v>110</v>
      </c>
      <c r="B20" s="181">
        <v>7249900</v>
      </c>
      <c r="C20" s="181">
        <v>7249900</v>
      </c>
      <c r="D20" s="181">
        <v>7249900</v>
      </c>
      <c r="E20" s="301">
        <f t="shared" si="0"/>
        <v>100</v>
      </c>
      <c r="F20" s="232"/>
      <c r="I20" s="231"/>
      <c r="J20" s="231"/>
      <c r="K20" s="231"/>
      <c r="L20" s="231"/>
      <c r="M20" s="231"/>
      <c r="N20" s="231"/>
    </row>
    <row r="21" spans="1:14" ht="15.6" x14ac:dyDescent="0.3">
      <c r="A21" s="257" t="s">
        <v>111</v>
      </c>
      <c r="B21" s="181">
        <v>32093243.460000001</v>
      </c>
      <c r="C21" s="181">
        <v>68459725.459999993</v>
      </c>
      <c r="D21" s="181">
        <v>68459725.459999993</v>
      </c>
      <c r="E21" s="301">
        <f t="shared" si="0"/>
        <v>100</v>
      </c>
      <c r="F21" s="232"/>
      <c r="I21" s="231"/>
      <c r="J21" s="231"/>
      <c r="K21" s="231"/>
      <c r="L21" s="231"/>
      <c r="M21" s="231"/>
      <c r="N21" s="231"/>
    </row>
    <row r="22" spans="1:14" ht="15.6" x14ac:dyDescent="0.3">
      <c r="A22" s="257" t="s">
        <v>134</v>
      </c>
      <c r="B22" s="181">
        <v>7257200</v>
      </c>
      <c r="C22" s="181">
        <v>7257200</v>
      </c>
      <c r="D22" s="181">
        <v>7257200</v>
      </c>
      <c r="E22" s="301">
        <f t="shared" si="0"/>
        <v>100</v>
      </c>
      <c r="F22" s="232"/>
      <c r="I22" s="231"/>
      <c r="J22" s="231"/>
      <c r="K22" s="231"/>
      <c r="L22" s="231"/>
      <c r="M22" s="231"/>
      <c r="N22" s="231"/>
    </row>
    <row r="23" spans="1:14" ht="15.6" x14ac:dyDescent="0.3">
      <c r="A23" s="257" t="s">
        <v>107</v>
      </c>
      <c r="B23" s="296">
        <v>14611000</v>
      </c>
      <c r="C23" s="296">
        <v>14611000</v>
      </c>
      <c r="D23" s="296">
        <v>14611000</v>
      </c>
      <c r="E23" s="301">
        <f t="shared" si="0"/>
        <v>100</v>
      </c>
      <c r="F23" s="232"/>
      <c r="I23" s="231"/>
      <c r="J23" s="231"/>
      <c r="K23" s="231"/>
      <c r="L23" s="231"/>
      <c r="M23" s="231"/>
      <c r="N23" s="231"/>
    </row>
    <row r="24" spans="1:14" ht="31.2" x14ac:dyDescent="0.3">
      <c r="A24" s="257" t="s">
        <v>135</v>
      </c>
      <c r="B24" s="296">
        <v>6351300</v>
      </c>
      <c r="C24" s="296">
        <v>16351300</v>
      </c>
      <c r="D24" s="296">
        <v>16351300</v>
      </c>
      <c r="E24" s="301">
        <f t="shared" si="0"/>
        <v>100</v>
      </c>
      <c r="F24" s="232"/>
      <c r="I24" s="231"/>
      <c r="J24" s="231"/>
      <c r="K24" s="231"/>
      <c r="L24" s="231"/>
      <c r="M24" s="231"/>
      <c r="N24" s="231"/>
    </row>
    <row r="25" spans="1:14" ht="15.6" x14ac:dyDescent="0.3">
      <c r="A25" s="257" t="s">
        <v>112</v>
      </c>
      <c r="B25" s="296">
        <v>17575000</v>
      </c>
      <c r="C25" s="296">
        <v>24575000</v>
      </c>
      <c r="D25" s="296">
        <v>24575000</v>
      </c>
      <c r="E25" s="301">
        <f t="shared" si="0"/>
        <v>100</v>
      </c>
      <c r="F25" s="232"/>
      <c r="I25" s="231"/>
      <c r="J25" s="231"/>
      <c r="K25" s="231"/>
      <c r="L25" s="231"/>
      <c r="M25" s="231"/>
      <c r="N25" s="231"/>
    </row>
    <row r="26" spans="1:14" ht="15.6" x14ac:dyDescent="0.3">
      <c r="A26" s="257" t="s">
        <v>136</v>
      </c>
      <c r="B26" s="296">
        <v>12028400</v>
      </c>
      <c r="C26" s="296">
        <v>12028400</v>
      </c>
      <c r="D26" s="296">
        <v>12028400</v>
      </c>
      <c r="E26" s="301">
        <f t="shared" si="0"/>
        <v>100</v>
      </c>
      <c r="F26" s="232"/>
      <c r="I26" s="231"/>
      <c r="J26" s="231"/>
      <c r="K26" s="231"/>
      <c r="L26" s="231"/>
      <c r="M26" s="231"/>
      <c r="N26" s="231"/>
    </row>
    <row r="27" spans="1:14" ht="15.6" x14ac:dyDescent="0.3">
      <c r="A27" s="257" t="s">
        <v>137</v>
      </c>
      <c r="B27" s="296">
        <v>27786564</v>
      </c>
      <c r="C27" s="296">
        <v>61567163.509999998</v>
      </c>
      <c r="D27" s="296">
        <v>61567163.509999998</v>
      </c>
      <c r="E27" s="301">
        <f t="shared" si="0"/>
        <v>100</v>
      </c>
      <c r="F27" s="232"/>
      <c r="I27" s="231"/>
      <c r="J27" s="231"/>
      <c r="K27" s="231"/>
      <c r="L27" s="231"/>
      <c r="M27" s="231"/>
      <c r="N27" s="231"/>
    </row>
    <row r="28" spans="1:14" ht="15.6" x14ac:dyDescent="0.3">
      <c r="A28" s="257" t="s">
        <v>138</v>
      </c>
      <c r="B28" s="296">
        <v>28376400</v>
      </c>
      <c r="C28" s="296">
        <v>28376400</v>
      </c>
      <c r="D28" s="296">
        <v>28376400</v>
      </c>
      <c r="E28" s="301">
        <f t="shared" si="0"/>
        <v>100</v>
      </c>
      <c r="F28" s="232"/>
      <c r="I28" s="231"/>
      <c r="J28" s="231"/>
      <c r="K28" s="231"/>
      <c r="L28" s="231"/>
      <c r="M28" s="231"/>
      <c r="N28" s="231"/>
    </row>
    <row r="29" spans="1:14" ht="15.6" x14ac:dyDescent="0.3">
      <c r="A29" s="257" t="s">
        <v>139</v>
      </c>
      <c r="B29" s="296">
        <v>7722500</v>
      </c>
      <c r="C29" s="296">
        <v>55922500</v>
      </c>
      <c r="D29" s="296">
        <v>55922500</v>
      </c>
      <c r="E29" s="301">
        <f t="shared" si="0"/>
        <v>100</v>
      </c>
      <c r="F29" s="232"/>
      <c r="I29" s="231"/>
      <c r="J29" s="231"/>
      <c r="K29" s="231"/>
      <c r="L29" s="231"/>
      <c r="M29" s="231"/>
      <c r="N29" s="231"/>
    </row>
    <row r="30" spans="1:14" ht="15.6" x14ac:dyDescent="0.3">
      <c r="A30" s="257" t="s">
        <v>56</v>
      </c>
      <c r="B30" s="296">
        <v>15634200</v>
      </c>
      <c r="C30" s="296">
        <v>33504100</v>
      </c>
      <c r="D30" s="296">
        <v>33504100</v>
      </c>
      <c r="E30" s="301">
        <f t="shared" si="0"/>
        <v>100</v>
      </c>
      <c r="F30" s="232"/>
      <c r="I30" s="231"/>
      <c r="J30" s="231"/>
      <c r="K30" s="231"/>
      <c r="L30" s="231"/>
      <c r="M30" s="231"/>
      <c r="N30" s="231"/>
    </row>
    <row r="31" spans="1:14" ht="15.6" x14ac:dyDescent="0.3">
      <c r="A31" s="257" t="s">
        <v>39</v>
      </c>
      <c r="B31" s="296">
        <v>75976100</v>
      </c>
      <c r="C31" s="296">
        <v>121343040</v>
      </c>
      <c r="D31" s="296">
        <v>121343040</v>
      </c>
      <c r="E31" s="301">
        <f t="shared" si="0"/>
        <v>100</v>
      </c>
      <c r="F31" s="232"/>
      <c r="I31" s="231"/>
      <c r="J31" s="231"/>
      <c r="K31" s="231"/>
      <c r="L31" s="231"/>
      <c r="M31" s="231"/>
      <c r="N31" s="231"/>
    </row>
    <row r="32" spans="1:14" ht="15.6" x14ac:dyDescent="0.3">
      <c r="A32" s="257" t="s">
        <v>108</v>
      </c>
      <c r="B32" s="296">
        <v>18366920</v>
      </c>
      <c r="C32" s="296">
        <v>29151020</v>
      </c>
      <c r="D32" s="296">
        <v>29151020</v>
      </c>
      <c r="E32" s="301">
        <f t="shared" si="0"/>
        <v>100</v>
      </c>
      <c r="F32" s="232"/>
      <c r="I32" s="231"/>
      <c r="J32" s="231"/>
      <c r="K32" s="231"/>
      <c r="L32" s="231"/>
      <c r="M32" s="231"/>
      <c r="N32" s="231"/>
    </row>
    <row r="33" spans="1:14" ht="15.6" x14ac:dyDescent="0.3">
      <c r="A33" s="257" t="s">
        <v>109</v>
      </c>
      <c r="B33" s="296">
        <v>15508200</v>
      </c>
      <c r="C33" s="296">
        <v>15508200</v>
      </c>
      <c r="D33" s="296">
        <v>15508200</v>
      </c>
      <c r="E33" s="301">
        <f t="shared" si="0"/>
        <v>100</v>
      </c>
      <c r="F33" s="232"/>
      <c r="I33" s="231"/>
      <c r="J33" s="231"/>
      <c r="K33" s="231"/>
      <c r="L33" s="231"/>
      <c r="M33" s="231"/>
      <c r="N33" s="231"/>
    </row>
    <row r="34" spans="1:14" ht="15.6" x14ac:dyDescent="0.3">
      <c r="A34" s="257" t="s">
        <v>140</v>
      </c>
      <c r="B34" s="296">
        <v>83739176</v>
      </c>
      <c r="C34" s="296">
        <v>104178526</v>
      </c>
      <c r="D34" s="296">
        <v>104178526</v>
      </c>
      <c r="E34" s="301">
        <f t="shared" si="0"/>
        <v>100</v>
      </c>
      <c r="F34" s="232"/>
      <c r="I34" s="231"/>
      <c r="J34" s="231"/>
      <c r="K34" s="231"/>
      <c r="L34" s="231"/>
      <c r="M34" s="231"/>
      <c r="N34" s="231"/>
    </row>
    <row r="35" spans="1:14" ht="15.6" x14ac:dyDescent="0.3">
      <c r="A35" s="257" t="s">
        <v>141</v>
      </c>
      <c r="B35" s="296">
        <v>21506200</v>
      </c>
      <c r="C35" s="296">
        <v>21506200</v>
      </c>
      <c r="D35" s="296">
        <v>21506200</v>
      </c>
      <c r="E35" s="301">
        <f t="shared" si="0"/>
        <v>100</v>
      </c>
      <c r="F35" s="232"/>
      <c r="I35" s="231"/>
      <c r="J35" s="231"/>
      <c r="K35" s="231"/>
      <c r="L35" s="231"/>
      <c r="M35" s="231"/>
      <c r="N35" s="231"/>
    </row>
    <row r="36" spans="1:14" ht="15.6" x14ac:dyDescent="0.3">
      <c r="A36" s="7" t="s">
        <v>8</v>
      </c>
      <c r="B36" s="296">
        <v>323598869.54000002</v>
      </c>
      <c r="C36" s="296">
        <v>0</v>
      </c>
      <c r="D36" s="296">
        <v>0</v>
      </c>
      <c r="E36" s="301"/>
      <c r="I36" s="231"/>
      <c r="J36" s="232"/>
      <c r="K36" s="232"/>
      <c r="L36" s="231"/>
      <c r="M36" s="231"/>
      <c r="N36" s="231"/>
    </row>
    <row r="37" spans="1:14" ht="19.5" customHeight="1" x14ac:dyDescent="0.3">
      <c r="A37" s="8" t="s">
        <v>65</v>
      </c>
      <c r="B37" s="277">
        <f t="shared" ref="B37:D37" si="1">SUM(B5:B36)</f>
        <v>1930437344.6900001</v>
      </c>
      <c r="C37" s="277">
        <f t="shared" si="1"/>
        <v>1972331372.48</v>
      </c>
      <c r="D37" s="277">
        <f t="shared" si="1"/>
        <v>1972331372.48</v>
      </c>
      <c r="E37" s="302">
        <f t="shared" si="0"/>
        <v>100</v>
      </c>
    </row>
    <row r="38" spans="1:14" x14ac:dyDescent="0.3">
      <c r="D38" s="91"/>
    </row>
    <row r="39" spans="1:14" ht="15.6" x14ac:dyDescent="0.3">
      <c r="B39" s="236"/>
      <c r="C39" s="236"/>
      <c r="D39" s="132"/>
      <c r="E39" s="132"/>
    </row>
    <row r="41" spans="1:14" ht="50.4" customHeight="1" x14ac:dyDescent="0.3">
      <c r="A41" s="382" t="s">
        <v>387</v>
      </c>
      <c r="B41" s="382"/>
      <c r="C41" s="382"/>
      <c r="D41" s="382"/>
      <c r="E41" s="382"/>
    </row>
    <row r="42" spans="1:14" ht="51" customHeight="1" x14ac:dyDescent="0.3">
      <c r="A42" s="383" t="s">
        <v>388</v>
      </c>
      <c r="B42" s="383"/>
      <c r="C42" s="383"/>
      <c r="D42" s="383"/>
      <c r="E42" s="383"/>
    </row>
    <row r="43" spans="1:14" ht="46.2" customHeight="1" x14ac:dyDescent="0.3">
      <c r="A43" s="383" t="s">
        <v>389</v>
      </c>
      <c r="B43" s="383"/>
      <c r="C43" s="383"/>
      <c r="D43" s="383"/>
      <c r="E43" s="383"/>
    </row>
    <row r="44" spans="1:14" ht="51.6" customHeight="1" x14ac:dyDescent="0.3">
      <c r="A44" s="383" t="s">
        <v>390</v>
      </c>
      <c r="B44" s="383"/>
      <c r="C44" s="383"/>
      <c r="D44" s="383"/>
      <c r="E44" s="383"/>
    </row>
    <row r="45" spans="1:14" ht="48" customHeight="1" x14ac:dyDescent="0.3">
      <c r="A45" s="382" t="s">
        <v>391</v>
      </c>
      <c r="B45" s="382"/>
      <c r="C45" s="382"/>
      <c r="D45" s="382"/>
      <c r="E45" s="382"/>
    </row>
    <row r="46" spans="1:14" ht="49.2" customHeight="1" x14ac:dyDescent="0.3">
      <c r="A46" s="382" t="s">
        <v>392</v>
      </c>
      <c r="B46" s="382"/>
      <c r="C46" s="382"/>
      <c r="D46" s="382"/>
      <c r="E46" s="382"/>
    </row>
    <row r="47" spans="1:14" ht="48" customHeight="1" x14ac:dyDescent="0.3">
      <c r="A47" s="382" t="s">
        <v>393</v>
      </c>
      <c r="B47" s="382"/>
      <c r="C47" s="382"/>
      <c r="D47" s="382"/>
      <c r="E47" s="382"/>
    </row>
    <row r="48" spans="1:14" ht="49.2" customHeight="1" x14ac:dyDescent="0.3">
      <c r="A48" s="382" t="s">
        <v>386</v>
      </c>
      <c r="B48" s="382"/>
      <c r="C48" s="382"/>
      <c r="D48" s="382"/>
      <c r="E48" s="382"/>
    </row>
  </sheetData>
  <mergeCells count="9">
    <mergeCell ref="A2:E2"/>
    <mergeCell ref="A46:E46"/>
    <mergeCell ref="A47:E47"/>
    <mergeCell ref="A48:E48"/>
    <mergeCell ref="A41:E41"/>
    <mergeCell ref="A42:E42"/>
    <mergeCell ref="A43:E43"/>
    <mergeCell ref="A44:E44"/>
    <mergeCell ref="A45:E45"/>
  </mergeCells>
  <pageMargins left="0.39370078740157483" right="0.39370078740157483" top="0.35" bottom="0.39" header="0.17" footer="0.18"/>
  <pageSetup paperSize="9" scale="90" fitToHeight="0" orientation="portrait" r:id="rId1"/>
  <rowBreaks count="1" manualBreakCount="1">
    <brk id="40" max="4"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9"/>
  <dimension ref="A1:M20"/>
  <sheetViews>
    <sheetView view="pageBreakPreview" zoomScale="115" zoomScaleNormal="100" zoomScaleSheetLayoutView="115" workbookViewId="0">
      <selection activeCell="A19" sqref="A19:XFD23"/>
    </sheetView>
  </sheetViews>
  <sheetFormatPr defaultColWidth="9.109375" defaultRowHeight="15" x14ac:dyDescent="0.3"/>
  <cols>
    <col min="1" max="1" width="43.109375" style="2" customWidth="1"/>
    <col min="2" max="3" width="16.88671875" style="2" customWidth="1"/>
    <col min="4" max="4" width="14.109375" style="2" customWidth="1"/>
    <col min="5" max="6" width="9.109375" style="2"/>
    <col min="7" max="7" width="9.33203125" style="2" bestFit="1" customWidth="1"/>
    <col min="8" max="8" width="18.44140625" style="2" customWidth="1"/>
    <col min="9" max="9" width="10.44140625" style="2" bestFit="1" customWidth="1"/>
    <col min="10" max="12" width="19.6640625" style="2" customWidth="1"/>
    <col min="13" max="13" width="19.5546875" style="2" customWidth="1"/>
    <col min="14" max="16384" width="9.109375" style="2"/>
  </cols>
  <sheetData>
    <row r="1" spans="1:13" ht="13.8" customHeight="1" x14ac:dyDescent="0.3">
      <c r="A1" s="1"/>
      <c r="B1" s="1"/>
      <c r="C1" s="3"/>
      <c r="D1" s="265"/>
      <c r="E1" s="99" t="s">
        <v>18</v>
      </c>
      <c r="F1" s="99" t="s">
        <v>17</v>
      </c>
      <c r="G1" s="99" t="s">
        <v>9</v>
      </c>
      <c r="H1" s="99" t="s">
        <v>102</v>
      </c>
      <c r="I1" s="98" t="s">
        <v>35</v>
      </c>
      <c r="J1" s="220">
        <v>19757766</v>
      </c>
      <c r="K1" s="220">
        <v>19651631</v>
      </c>
      <c r="L1" s="220">
        <v>19890000</v>
      </c>
      <c r="M1" s="123"/>
    </row>
    <row r="2" spans="1:13" ht="126" customHeight="1" x14ac:dyDescent="0.3">
      <c r="A2" s="387" t="s">
        <v>413</v>
      </c>
      <c r="B2" s="387"/>
      <c r="C2" s="387"/>
      <c r="D2" s="387"/>
      <c r="E2" s="100"/>
      <c r="F2" s="100"/>
      <c r="G2" s="100"/>
      <c r="H2" s="100"/>
      <c r="I2" s="100"/>
      <c r="J2" s="100"/>
      <c r="K2" s="100"/>
      <c r="L2" s="100"/>
      <c r="M2" s="12"/>
    </row>
    <row r="3" spans="1:13" ht="20.25" customHeight="1" x14ac:dyDescent="0.3">
      <c r="A3" s="1"/>
      <c r="B3" s="1"/>
      <c r="C3" s="4"/>
      <c r="D3" s="4" t="s">
        <v>0</v>
      </c>
      <c r="E3" s="101"/>
      <c r="F3" s="101"/>
      <c r="G3" s="101"/>
      <c r="H3" s="101"/>
      <c r="I3" s="102"/>
      <c r="J3" s="103"/>
      <c r="K3" s="103"/>
      <c r="L3" s="103"/>
      <c r="M3" s="12"/>
    </row>
    <row r="4" spans="1:13" ht="48.9" customHeight="1" x14ac:dyDescent="0.3">
      <c r="A4" s="85" t="s">
        <v>3</v>
      </c>
      <c r="B4" s="295" t="s">
        <v>379</v>
      </c>
      <c r="C4" s="295" t="s">
        <v>380</v>
      </c>
      <c r="D4" s="295" t="s">
        <v>407</v>
      </c>
      <c r="E4" s="12"/>
      <c r="F4" s="12"/>
      <c r="G4" s="12"/>
      <c r="H4" s="12"/>
      <c r="I4" s="12"/>
      <c r="J4" s="104"/>
      <c r="K4" s="104"/>
      <c r="L4" s="104"/>
      <c r="M4" s="12"/>
    </row>
    <row r="5" spans="1:13" ht="15.6" x14ac:dyDescent="0.3">
      <c r="A5" s="155" t="s">
        <v>59</v>
      </c>
      <c r="B5" s="148">
        <v>505794</v>
      </c>
      <c r="C5" s="148">
        <v>505794</v>
      </c>
      <c r="D5" s="324">
        <f>C5/B5*100</f>
        <v>100</v>
      </c>
      <c r="E5" s="12"/>
      <c r="F5" s="109"/>
      <c r="G5" s="192"/>
      <c r="H5" s="109"/>
      <c r="I5" s="109"/>
      <c r="J5" s="109"/>
      <c r="K5" s="109"/>
      <c r="L5" s="109"/>
      <c r="M5" s="109"/>
    </row>
    <row r="6" spans="1:13" s="156" customFormat="1" ht="15.6" x14ac:dyDescent="0.3">
      <c r="A6" s="155" t="s">
        <v>103</v>
      </c>
      <c r="B6" s="148">
        <v>475747</v>
      </c>
      <c r="C6" s="148">
        <v>475747</v>
      </c>
      <c r="D6" s="324">
        <f t="shared" ref="D6:D16" si="0">C6/B6*100</f>
        <v>100</v>
      </c>
      <c r="E6" s="12"/>
      <c r="F6" s="109"/>
      <c r="G6" s="192"/>
      <c r="H6" s="109"/>
      <c r="I6" s="109"/>
      <c r="J6" s="109"/>
      <c r="K6" s="109"/>
      <c r="L6" s="109"/>
      <c r="M6" s="109"/>
    </row>
    <row r="7" spans="1:13" s="156" customFormat="1" ht="31.2" x14ac:dyDescent="0.3">
      <c r="A7" s="155" t="s">
        <v>113</v>
      </c>
      <c r="B7" s="148">
        <v>1184144</v>
      </c>
      <c r="C7" s="148">
        <v>1184144</v>
      </c>
      <c r="D7" s="324">
        <f t="shared" si="0"/>
        <v>100</v>
      </c>
      <c r="E7" s="12"/>
      <c r="F7" s="109"/>
      <c r="G7" s="192"/>
      <c r="H7" s="109"/>
      <c r="I7" s="109"/>
      <c r="J7" s="109"/>
      <c r="K7" s="109"/>
      <c r="L7" s="109"/>
      <c r="M7" s="109"/>
    </row>
    <row r="8" spans="1:13" s="156" customFormat="1" ht="15.6" x14ac:dyDescent="0.3">
      <c r="A8" s="257" t="s">
        <v>63</v>
      </c>
      <c r="B8" s="154">
        <v>1780782</v>
      </c>
      <c r="C8" s="154">
        <v>1780782</v>
      </c>
      <c r="D8" s="324">
        <f t="shared" si="0"/>
        <v>100</v>
      </c>
      <c r="E8" s="12"/>
      <c r="F8" s="109"/>
      <c r="G8" s="192"/>
      <c r="H8" s="109"/>
      <c r="I8" s="109"/>
      <c r="J8" s="109"/>
      <c r="K8" s="109"/>
      <c r="L8" s="109"/>
      <c r="M8" s="109"/>
    </row>
    <row r="9" spans="1:13" s="156" customFormat="1" ht="15.6" x14ac:dyDescent="0.3">
      <c r="A9" s="257" t="s">
        <v>96</v>
      </c>
      <c r="B9" s="154">
        <v>3191384</v>
      </c>
      <c r="C9" s="154">
        <v>3191384</v>
      </c>
      <c r="D9" s="324">
        <f t="shared" si="0"/>
        <v>100</v>
      </c>
      <c r="E9" s="12"/>
      <c r="F9" s="109"/>
      <c r="G9" s="192"/>
      <c r="H9" s="109"/>
      <c r="I9" s="109"/>
      <c r="J9" s="109"/>
      <c r="K9" s="109"/>
      <c r="L9" s="109"/>
      <c r="M9" s="109"/>
    </row>
    <row r="10" spans="1:13" s="156" customFormat="1" ht="15.6" x14ac:dyDescent="0.3">
      <c r="A10" s="257" t="s">
        <v>110</v>
      </c>
      <c r="B10" s="154">
        <v>3274136</v>
      </c>
      <c r="C10" s="154">
        <v>3274136</v>
      </c>
      <c r="D10" s="324">
        <f t="shared" si="0"/>
        <v>100</v>
      </c>
      <c r="E10" s="12"/>
      <c r="F10" s="109"/>
      <c r="G10" s="192"/>
      <c r="H10" s="109"/>
      <c r="I10" s="109"/>
      <c r="J10" s="109"/>
      <c r="K10" s="109"/>
      <c r="L10" s="109"/>
      <c r="M10" s="109"/>
    </row>
    <row r="11" spans="1:13" s="156" customFormat="1" ht="15.6" x14ac:dyDescent="0.3">
      <c r="A11" s="233" t="s">
        <v>107</v>
      </c>
      <c r="B11" s="154">
        <v>927634</v>
      </c>
      <c r="C11" s="154">
        <v>927634</v>
      </c>
      <c r="D11" s="324">
        <f t="shared" si="0"/>
        <v>100</v>
      </c>
      <c r="E11" s="12"/>
      <c r="F11" s="109"/>
      <c r="G11" s="192"/>
      <c r="H11" s="109"/>
      <c r="I11" s="109"/>
      <c r="J11" s="109"/>
      <c r="K11" s="109"/>
      <c r="L11" s="109"/>
      <c r="M11" s="109"/>
    </row>
    <row r="12" spans="1:13" s="156" customFormat="1" ht="15.6" x14ac:dyDescent="0.3">
      <c r="A12" s="257" t="s">
        <v>135</v>
      </c>
      <c r="B12" s="154">
        <v>3444655</v>
      </c>
      <c r="C12" s="154">
        <v>3444655</v>
      </c>
      <c r="D12" s="324">
        <f t="shared" si="0"/>
        <v>100</v>
      </c>
      <c r="E12" s="12"/>
      <c r="F12" s="109"/>
      <c r="G12" s="192"/>
      <c r="H12" s="109"/>
      <c r="I12" s="109"/>
      <c r="J12" s="109"/>
      <c r="K12" s="109"/>
      <c r="L12" s="109"/>
      <c r="M12" s="109"/>
    </row>
    <row r="13" spans="1:13" s="156" customFormat="1" ht="15.6" x14ac:dyDescent="0.3">
      <c r="A13" s="257" t="s">
        <v>137</v>
      </c>
      <c r="B13" s="154">
        <v>1712750</v>
      </c>
      <c r="C13" s="154">
        <v>1712750</v>
      </c>
      <c r="D13" s="324">
        <f t="shared" si="0"/>
        <v>100</v>
      </c>
      <c r="E13" s="12"/>
      <c r="F13" s="109"/>
      <c r="G13" s="192"/>
      <c r="H13" s="109"/>
      <c r="I13" s="109"/>
      <c r="J13" s="109"/>
      <c r="K13" s="109"/>
      <c r="L13" s="109"/>
      <c r="M13" s="109"/>
    </row>
    <row r="14" spans="1:13" s="156" customFormat="1" ht="15.6" x14ac:dyDescent="0.3">
      <c r="A14" s="233" t="s">
        <v>108</v>
      </c>
      <c r="B14" s="154">
        <v>2520960</v>
      </c>
      <c r="C14" s="154">
        <v>2520960</v>
      </c>
      <c r="D14" s="324">
        <f t="shared" si="0"/>
        <v>100</v>
      </c>
      <c r="E14" s="12"/>
      <c r="F14" s="109"/>
      <c r="G14" s="109"/>
      <c r="H14" s="109"/>
      <c r="I14" s="109"/>
      <c r="J14" s="109"/>
      <c r="K14" s="109"/>
      <c r="L14" s="109"/>
      <c r="M14" s="109"/>
    </row>
    <row r="15" spans="1:13" s="156" customFormat="1" ht="15.6" x14ac:dyDescent="0.3">
      <c r="A15" s="233" t="s">
        <v>109</v>
      </c>
      <c r="B15" s="154">
        <v>739780</v>
      </c>
      <c r="C15" s="154">
        <v>739780</v>
      </c>
      <c r="D15" s="324">
        <f t="shared" si="0"/>
        <v>100</v>
      </c>
      <c r="E15" s="12"/>
      <c r="F15" s="109"/>
      <c r="G15" s="109"/>
      <c r="H15" s="109"/>
      <c r="I15" s="109"/>
      <c r="J15" s="109"/>
      <c r="K15" s="109"/>
      <c r="L15" s="109"/>
      <c r="M15" s="109"/>
    </row>
    <row r="16" spans="1:13" ht="19.8" customHeight="1" x14ac:dyDescent="0.3">
      <c r="A16" s="8" t="s">
        <v>65</v>
      </c>
      <c r="B16" s="9">
        <f>SUM(B5:B15)</f>
        <v>19757766</v>
      </c>
      <c r="C16" s="139">
        <f>SUM(C5:C15)</f>
        <v>19757766</v>
      </c>
      <c r="D16" s="326">
        <f t="shared" si="0"/>
        <v>100</v>
      </c>
    </row>
    <row r="17" spans="2:4" ht="15" customHeight="1" x14ac:dyDescent="0.3"/>
    <row r="18" spans="2:4" ht="15" customHeight="1" x14ac:dyDescent="0.3">
      <c r="B18" s="236"/>
      <c r="C18" s="236"/>
      <c r="D18" s="236"/>
    </row>
    <row r="19" spans="2:4" ht="15" customHeight="1" x14ac:dyDescent="0.3"/>
    <row r="20" spans="2:4" ht="15" customHeight="1" x14ac:dyDescent="0.3"/>
  </sheetData>
  <mergeCells count="1">
    <mergeCell ref="A2:D2"/>
  </mergeCells>
  <pageMargins left="0.71259842519685046" right="0.39370078740157483" top="0.53" bottom="0.74803149606299213" header="0.31496062992125984" footer="0.31496062992125984"/>
  <pageSetup paperSize="9" fitToHeight="0"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6">
    <tabColor rgb="FF00B050"/>
  </sheetPr>
  <dimension ref="A1:M30"/>
  <sheetViews>
    <sheetView view="pageBreakPreview" zoomScale="115" zoomScaleNormal="100" zoomScaleSheetLayoutView="115" workbookViewId="0">
      <selection activeCell="A23" sqref="A23:XFD27"/>
    </sheetView>
  </sheetViews>
  <sheetFormatPr defaultColWidth="9.109375" defaultRowHeight="15" x14ac:dyDescent="0.3"/>
  <cols>
    <col min="1" max="1" width="44.88671875" style="2" customWidth="1"/>
    <col min="2" max="2" width="18.109375" style="262" customWidth="1"/>
    <col min="3" max="3" width="17.33203125" style="2" customWidth="1"/>
    <col min="4" max="4" width="14.33203125" style="2" customWidth="1"/>
    <col min="5" max="6" width="9.109375" style="2"/>
    <col min="7" max="7" width="9.33203125" style="2" bestFit="1" customWidth="1"/>
    <col min="8" max="8" width="18.44140625" style="2" customWidth="1"/>
    <col min="9" max="9" width="9.33203125" style="2" bestFit="1" customWidth="1"/>
    <col min="10" max="12" width="19.6640625" style="2" customWidth="1"/>
    <col min="13" max="13" width="24.6640625" style="2" customWidth="1"/>
    <col min="14" max="16384" width="9.109375" style="2"/>
  </cols>
  <sheetData>
    <row r="1" spans="1:13" ht="12" customHeight="1" x14ac:dyDescent="0.3">
      <c r="A1" s="1"/>
      <c r="B1" s="253"/>
      <c r="C1" s="3"/>
      <c r="D1" s="265"/>
      <c r="E1" s="99" t="s">
        <v>20</v>
      </c>
      <c r="F1" s="99" t="s">
        <v>21</v>
      </c>
      <c r="G1" s="99" t="s">
        <v>11</v>
      </c>
      <c r="H1" s="99" t="s">
        <v>69</v>
      </c>
      <c r="I1" s="98">
        <v>521</v>
      </c>
      <c r="J1" s="99">
        <f>B20</f>
        <v>12500000</v>
      </c>
      <c r="K1" s="99">
        <v>0</v>
      </c>
      <c r="L1" s="99">
        <v>0</v>
      </c>
      <c r="M1" s="87"/>
    </row>
    <row r="2" spans="1:13" ht="116.4" customHeight="1" x14ac:dyDescent="0.3">
      <c r="A2" s="387" t="s">
        <v>414</v>
      </c>
      <c r="B2" s="387"/>
      <c r="C2" s="387"/>
      <c r="D2" s="387"/>
      <c r="E2" s="100"/>
      <c r="F2" s="100"/>
      <c r="G2" s="100"/>
      <c r="H2" s="100"/>
      <c r="I2" s="100"/>
      <c r="J2" s="100"/>
      <c r="K2" s="100"/>
      <c r="L2" s="100"/>
      <c r="M2" s="12"/>
    </row>
    <row r="3" spans="1:13" ht="20.25" customHeight="1" x14ac:dyDescent="0.3">
      <c r="A3" s="1"/>
      <c r="B3" s="253"/>
      <c r="C3" s="4"/>
      <c r="D3" s="4" t="s">
        <v>0</v>
      </c>
      <c r="E3" s="101"/>
      <c r="F3" s="101"/>
      <c r="G3" s="101"/>
      <c r="H3" s="101"/>
      <c r="I3" s="102"/>
      <c r="J3" s="103"/>
      <c r="K3" s="103"/>
      <c r="L3" s="103"/>
      <c r="M3" s="12"/>
    </row>
    <row r="4" spans="1:13" ht="48.75" customHeight="1" x14ac:dyDescent="0.3">
      <c r="A4" s="41" t="s">
        <v>3</v>
      </c>
      <c r="B4" s="295" t="s">
        <v>379</v>
      </c>
      <c r="C4" s="295" t="s">
        <v>380</v>
      </c>
      <c r="D4" s="295" t="s">
        <v>407</v>
      </c>
      <c r="E4" s="12"/>
      <c r="F4" s="12"/>
      <c r="G4" s="12"/>
      <c r="H4" s="12"/>
      <c r="I4" s="12"/>
      <c r="J4" s="104"/>
      <c r="K4" s="104"/>
      <c r="L4" s="104"/>
      <c r="M4" s="12"/>
    </row>
    <row r="5" spans="1:13" ht="15.6" x14ac:dyDescent="0.3">
      <c r="A5" s="257" t="s">
        <v>59</v>
      </c>
      <c r="B5" s="327">
        <v>347222</v>
      </c>
      <c r="C5" s="327">
        <v>347222</v>
      </c>
      <c r="D5" s="328">
        <f>C5/B5*100</f>
        <v>100</v>
      </c>
      <c r="E5" s="12"/>
      <c r="F5" s="12"/>
      <c r="G5" s="12"/>
      <c r="H5" s="12"/>
      <c r="I5" s="12"/>
      <c r="J5" s="12"/>
      <c r="K5" s="12"/>
      <c r="L5" s="12"/>
      <c r="M5" s="12"/>
    </row>
    <row r="6" spans="1:13" ht="15" customHeight="1" x14ac:dyDescent="0.3">
      <c r="A6" s="257" t="s">
        <v>104</v>
      </c>
      <c r="B6" s="327">
        <v>694444</v>
      </c>
      <c r="C6" s="327">
        <v>694444</v>
      </c>
      <c r="D6" s="328">
        <f t="shared" ref="D6:D20" si="0">C6/B6*100</f>
        <v>100</v>
      </c>
    </row>
    <row r="7" spans="1:13" ht="15.6" x14ac:dyDescent="0.3">
      <c r="A7" s="187" t="s">
        <v>7</v>
      </c>
      <c r="B7" s="327">
        <v>1041667</v>
      </c>
      <c r="C7" s="327">
        <v>1041666.99</v>
      </c>
      <c r="D7" s="328">
        <f t="shared" si="0"/>
        <v>99.999999040000304</v>
      </c>
    </row>
    <row r="8" spans="1:13" s="262" customFormat="1" ht="15.6" x14ac:dyDescent="0.3">
      <c r="A8" s="257" t="s">
        <v>133</v>
      </c>
      <c r="B8" s="327">
        <v>347222</v>
      </c>
      <c r="C8" s="327">
        <v>347222</v>
      </c>
      <c r="D8" s="328">
        <f t="shared" si="0"/>
        <v>100</v>
      </c>
    </row>
    <row r="9" spans="1:13" ht="15.6" x14ac:dyDescent="0.3">
      <c r="A9" s="257" t="s">
        <v>96</v>
      </c>
      <c r="B9" s="327">
        <v>347222</v>
      </c>
      <c r="C9" s="327">
        <v>347222</v>
      </c>
      <c r="D9" s="328">
        <f t="shared" si="0"/>
        <v>100</v>
      </c>
    </row>
    <row r="10" spans="1:13" ht="15.6" x14ac:dyDescent="0.3">
      <c r="A10" s="257" t="s">
        <v>110</v>
      </c>
      <c r="B10" s="327">
        <v>347222</v>
      </c>
      <c r="C10" s="327">
        <v>347221.91</v>
      </c>
      <c r="D10" s="328">
        <f t="shared" si="0"/>
        <v>99.999974079983403</v>
      </c>
    </row>
    <row r="11" spans="1:13" ht="15.6" x14ac:dyDescent="0.3">
      <c r="A11" s="257" t="s">
        <v>111</v>
      </c>
      <c r="B11" s="327">
        <v>1388889</v>
      </c>
      <c r="C11" s="327">
        <v>1388889</v>
      </c>
      <c r="D11" s="328">
        <f t="shared" si="0"/>
        <v>100</v>
      </c>
    </row>
    <row r="12" spans="1:13" ht="15.6" x14ac:dyDescent="0.3">
      <c r="A12" s="257" t="s">
        <v>134</v>
      </c>
      <c r="B12" s="327">
        <v>347222</v>
      </c>
      <c r="C12" s="327">
        <v>347222</v>
      </c>
      <c r="D12" s="328">
        <f t="shared" si="0"/>
        <v>100</v>
      </c>
    </row>
    <row r="13" spans="1:13" ht="15.6" x14ac:dyDescent="0.3">
      <c r="A13" s="257" t="s">
        <v>136</v>
      </c>
      <c r="B13" s="327">
        <v>1041667</v>
      </c>
      <c r="C13" s="327">
        <v>1041666.99</v>
      </c>
      <c r="D13" s="328">
        <f t="shared" si="0"/>
        <v>99.999999040000304</v>
      </c>
    </row>
    <row r="14" spans="1:13" ht="15.6" x14ac:dyDescent="0.3">
      <c r="A14" s="257" t="s">
        <v>137</v>
      </c>
      <c r="B14" s="327">
        <v>1388889</v>
      </c>
      <c r="C14" s="327">
        <v>1388889</v>
      </c>
      <c r="D14" s="328">
        <f t="shared" si="0"/>
        <v>100</v>
      </c>
    </row>
    <row r="15" spans="1:13" ht="15.6" x14ac:dyDescent="0.3">
      <c r="A15" s="257" t="s">
        <v>138</v>
      </c>
      <c r="B15" s="327">
        <v>1041667</v>
      </c>
      <c r="C15" s="327">
        <v>1041667</v>
      </c>
      <c r="D15" s="328">
        <f t="shared" si="0"/>
        <v>100</v>
      </c>
    </row>
    <row r="16" spans="1:13" ht="15.6" x14ac:dyDescent="0.3">
      <c r="A16" s="257" t="s">
        <v>56</v>
      </c>
      <c r="B16" s="327">
        <v>694444</v>
      </c>
      <c r="C16" s="327">
        <v>694444</v>
      </c>
      <c r="D16" s="328">
        <f t="shared" si="0"/>
        <v>100</v>
      </c>
    </row>
    <row r="17" spans="1:7" ht="15.6" x14ac:dyDescent="0.3">
      <c r="A17" s="257" t="s">
        <v>39</v>
      </c>
      <c r="B17" s="327">
        <f>1388889-347222</f>
        <v>1041667</v>
      </c>
      <c r="C17" s="327">
        <f>1388889-347222</f>
        <v>1041667</v>
      </c>
      <c r="D17" s="328">
        <f t="shared" si="0"/>
        <v>100</v>
      </c>
    </row>
    <row r="18" spans="1:7" s="186" customFormat="1" ht="15.6" x14ac:dyDescent="0.3">
      <c r="A18" s="257" t="s">
        <v>109</v>
      </c>
      <c r="B18" s="327">
        <v>1388889</v>
      </c>
      <c r="C18" s="327">
        <v>1388889</v>
      </c>
      <c r="D18" s="328">
        <f t="shared" si="0"/>
        <v>100</v>
      </c>
    </row>
    <row r="19" spans="1:7" s="186" customFormat="1" ht="15.6" x14ac:dyDescent="0.3">
      <c r="A19" s="257" t="s">
        <v>141</v>
      </c>
      <c r="B19" s="327">
        <v>1041667</v>
      </c>
      <c r="C19" s="327">
        <v>1041667</v>
      </c>
      <c r="D19" s="328">
        <f t="shared" si="0"/>
        <v>100</v>
      </c>
    </row>
    <row r="20" spans="1:7" ht="18.600000000000001" customHeight="1" x14ac:dyDescent="0.3">
      <c r="A20" s="185" t="s">
        <v>65</v>
      </c>
      <c r="B20" s="251">
        <f>SUM(B5:B19)</f>
        <v>12500000</v>
      </c>
      <c r="C20" s="251">
        <f>SUM(C5:C19)</f>
        <v>12499999.890000001</v>
      </c>
      <c r="D20" s="329">
        <f t="shared" si="0"/>
        <v>99.999999119999998</v>
      </c>
    </row>
    <row r="22" spans="1:7" ht="15.6" x14ac:dyDescent="0.3">
      <c r="A22" s="183"/>
      <c r="B22" s="236"/>
      <c r="C22" s="182"/>
      <c r="D22" s="182"/>
    </row>
    <row r="30" spans="1:7" ht="15.6" x14ac:dyDescent="0.3">
      <c r="E30" s="132"/>
      <c r="F30" s="133"/>
      <c r="G30" s="133"/>
    </row>
  </sheetData>
  <mergeCells count="1">
    <mergeCell ref="A2:D2"/>
  </mergeCells>
  <pageMargins left="0.39370078740157483" right="0.39370078740157483" top="0.56999999999999995" bottom="0.74803149606299213" header="0.31496062992125984" footer="0.31496062992125984"/>
  <pageSetup paperSize="9" fitToHeight="0"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2"/>
  <dimension ref="A1:O10"/>
  <sheetViews>
    <sheetView view="pageBreakPreview" zoomScale="115" zoomScaleNormal="100" zoomScaleSheetLayoutView="115" workbookViewId="0">
      <selection activeCell="A9" sqref="A9:XFD14"/>
    </sheetView>
  </sheetViews>
  <sheetFormatPr defaultColWidth="9.109375" defaultRowHeight="15" x14ac:dyDescent="0.3"/>
  <cols>
    <col min="1" max="1" width="40.109375" style="2" customWidth="1"/>
    <col min="2" max="2" width="17.21875" style="2" customWidth="1"/>
    <col min="3" max="3" width="17.5546875" style="262" customWidth="1"/>
    <col min="4" max="4" width="16.77734375" style="2" customWidth="1"/>
    <col min="5" max="5" width="13.6640625" style="2" customWidth="1"/>
    <col min="6" max="7" width="9.109375" style="2"/>
    <col min="8" max="8" width="9.33203125" style="2" bestFit="1" customWidth="1"/>
    <col min="9" max="9" width="18.44140625" style="2" customWidth="1"/>
    <col min="10" max="10" width="9.33203125" style="2" bestFit="1" customWidth="1"/>
    <col min="11" max="13" width="19.6640625" style="2" customWidth="1"/>
    <col min="14" max="14" width="24.88671875" style="2" customWidth="1"/>
    <col min="15" max="16384" width="9.109375" style="2"/>
  </cols>
  <sheetData>
    <row r="1" spans="1:15" ht="16.8" customHeight="1" x14ac:dyDescent="0.3">
      <c r="A1" s="1"/>
      <c r="B1" s="1"/>
      <c r="C1" s="291"/>
      <c r="D1" s="3"/>
      <c r="E1" s="265"/>
      <c r="F1" s="99" t="s">
        <v>20</v>
      </c>
      <c r="G1" s="99" t="s">
        <v>21</v>
      </c>
      <c r="H1" s="99" t="s">
        <v>11</v>
      </c>
      <c r="I1" s="99" t="s">
        <v>70</v>
      </c>
      <c r="J1" s="98">
        <v>521</v>
      </c>
      <c r="K1" s="99">
        <v>63520404.039999999</v>
      </c>
      <c r="L1" s="99">
        <v>0</v>
      </c>
      <c r="M1" s="99">
        <v>0</v>
      </c>
      <c r="N1" s="87"/>
    </row>
    <row r="2" spans="1:15" ht="132.6" customHeight="1" x14ac:dyDescent="0.3">
      <c r="A2" s="387" t="s">
        <v>415</v>
      </c>
      <c r="B2" s="387"/>
      <c r="C2" s="387"/>
      <c r="D2" s="387"/>
      <c r="E2" s="387"/>
      <c r="F2" s="100"/>
      <c r="G2" s="100"/>
      <c r="H2" s="100"/>
      <c r="I2" s="100"/>
      <c r="J2" s="100"/>
      <c r="K2" s="100"/>
      <c r="L2" s="100"/>
      <c r="M2" s="100"/>
      <c r="N2" s="12"/>
      <c r="O2" s="12"/>
    </row>
    <row r="3" spans="1:15" ht="20.25" customHeight="1" x14ac:dyDescent="0.3">
      <c r="A3" s="1"/>
      <c r="B3" s="1"/>
      <c r="C3" s="291"/>
      <c r="D3" s="4"/>
      <c r="E3" s="4" t="s">
        <v>0</v>
      </c>
      <c r="F3" s="101"/>
      <c r="G3" s="101"/>
      <c r="H3" s="101"/>
      <c r="I3" s="101"/>
      <c r="J3" s="102"/>
      <c r="K3" s="103"/>
      <c r="L3" s="103"/>
      <c r="M3" s="103"/>
      <c r="N3" s="12"/>
      <c r="O3" s="12"/>
    </row>
    <row r="4" spans="1:15" ht="105.6" customHeight="1" x14ac:dyDescent="0.3">
      <c r="A4" s="5" t="s">
        <v>3</v>
      </c>
      <c r="B4" s="295" t="s">
        <v>382</v>
      </c>
      <c r="C4" s="295" t="s">
        <v>383</v>
      </c>
      <c r="D4" s="295" t="s">
        <v>380</v>
      </c>
      <c r="E4" s="295" t="s">
        <v>384</v>
      </c>
      <c r="F4" s="12"/>
      <c r="G4" s="12"/>
      <c r="H4" s="12"/>
      <c r="I4" s="12"/>
      <c r="J4" s="12"/>
      <c r="K4" s="104"/>
      <c r="L4" s="104"/>
      <c r="M4" s="104"/>
      <c r="N4" s="12"/>
      <c r="O4" s="12"/>
    </row>
    <row r="5" spans="1:15" ht="15.6" x14ac:dyDescent="0.3">
      <c r="A5" s="189" t="s">
        <v>5</v>
      </c>
      <c r="B5" s="190">
        <v>63520404.039999999</v>
      </c>
      <c r="C5" s="181">
        <v>58647718.140000001</v>
      </c>
      <c r="D5" s="181">
        <v>58647718.140000001</v>
      </c>
      <c r="E5" s="298">
        <f>D5/C5*100</f>
        <v>100</v>
      </c>
      <c r="F5" s="12"/>
      <c r="G5" s="12"/>
      <c r="H5" s="12"/>
      <c r="I5" s="12"/>
      <c r="J5" s="12"/>
      <c r="K5" s="109"/>
      <c r="L5" s="109"/>
      <c r="M5" s="109"/>
      <c r="N5" s="12"/>
      <c r="O5" s="12"/>
    </row>
    <row r="6" spans="1:15" ht="19.5" customHeight="1" x14ac:dyDescent="0.3">
      <c r="A6" s="8" t="s">
        <v>65</v>
      </c>
      <c r="B6" s="9">
        <f>SUM(B5:B5)</f>
        <v>63520404.039999999</v>
      </c>
      <c r="C6" s="251">
        <f>SUM(C5:C5)</f>
        <v>58647718.140000001</v>
      </c>
      <c r="D6" s="105">
        <f>SUM(D5:D5)</f>
        <v>58647718.140000001</v>
      </c>
      <c r="E6" s="299">
        <f>D6/C6*100</f>
        <v>100</v>
      </c>
      <c r="F6" s="12"/>
      <c r="G6" s="12"/>
      <c r="H6" s="12"/>
      <c r="I6" s="12"/>
      <c r="J6" s="12"/>
      <c r="K6" s="12"/>
      <c r="L6" s="12"/>
      <c r="M6" s="12"/>
      <c r="N6" s="12"/>
      <c r="O6" s="12"/>
    </row>
    <row r="7" spans="1:15" x14ac:dyDescent="0.3">
      <c r="F7" s="12"/>
      <c r="G7" s="12"/>
      <c r="H7" s="12"/>
      <c r="I7" s="12"/>
      <c r="J7" s="12"/>
      <c r="K7" s="12"/>
      <c r="L7" s="12"/>
      <c r="M7" s="12"/>
      <c r="N7" s="12"/>
      <c r="O7" s="12"/>
    </row>
    <row r="8" spans="1:15" ht="15.6" x14ac:dyDescent="0.3">
      <c r="B8" s="132"/>
      <c r="C8" s="236"/>
      <c r="D8" s="133"/>
      <c r="E8" s="133"/>
      <c r="F8" s="12"/>
      <c r="G8" s="12"/>
      <c r="H8" s="12"/>
      <c r="I8" s="12"/>
      <c r="J8" s="12"/>
      <c r="K8" s="12"/>
      <c r="L8" s="12"/>
      <c r="M8" s="12"/>
      <c r="N8" s="12"/>
      <c r="O8" s="12"/>
    </row>
    <row r="9" spans="1:15" x14ac:dyDescent="0.3">
      <c r="A9" s="262"/>
      <c r="B9" s="262"/>
      <c r="D9" s="262"/>
      <c r="E9" s="262"/>
    </row>
    <row r="10" spans="1:15" ht="137.4" customHeight="1" x14ac:dyDescent="0.3">
      <c r="A10" s="391" t="s">
        <v>416</v>
      </c>
      <c r="B10" s="391"/>
      <c r="C10" s="391"/>
      <c r="D10" s="391"/>
      <c r="E10" s="391"/>
    </row>
  </sheetData>
  <mergeCells count="2">
    <mergeCell ref="A10:E10"/>
    <mergeCell ref="A2:E2"/>
  </mergeCells>
  <pageMargins left="0.39370078740157483" right="0.39370078740157483" top="0.47" bottom="0.74803149606299213" header="0.31496062992125984" footer="0.31496062992125984"/>
  <pageSetup paperSize="9" scale="90" fitToHeight="0"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5"/>
  <dimension ref="A1:M38"/>
  <sheetViews>
    <sheetView view="pageBreakPreview" topLeftCell="A10" zoomScale="115" zoomScaleNormal="100" zoomScaleSheetLayoutView="115" workbookViewId="0">
      <selection activeCell="A31" sqref="A31"/>
    </sheetView>
  </sheetViews>
  <sheetFormatPr defaultColWidth="9.109375" defaultRowHeight="15" x14ac:dyDescent="0.3"/>
  <cols>
    <col min="1" max="1" width="45" style="2" customWidth="1"/>
    <col min="2" max="2" width="17.44140625" style="2" customWidth="1"/>
    <col min="3" max="3" width="17.109375" style="2" customWidth="1"/>
    <col min="4" max="4" width="14.109375" style="2" customWidth="1"/>
    <col min="5" max="6" width="9.109375" style="2"/>
    <col min="7" max="7" width="9.33203125" style="2" bestFit="1" customWidth="1"/>
    <col min="8" max="8" width="18.44140625" style="2" customWidth="1"/>
    <col min="9" max="9" width="9.33203125" style="2" bestFit="1" customWidth="1"/>
    <col min="10" max="12" width="19.6640625" style="2" customWidth="1"/>
    <col min="13" max="13" width="21" style="2" customWidth="1"/>
    <col min="14" max="16384" width="9.109375" style="2"/>
  </cols>
  <sheetData>
    <row r="1" spans="1:13" ht="14.4" customHeight="1" x14ac:dyDescent="0.3">
      <c r="A1" s="1"/>
      <c r="B1" s="1"/>
      <c r="C1" s="3"/>
      <c r="D1" s="265"/>
      <c r="E1" s="99" t="s">
        <v>20</v>
      </c>
      <c r="F1" s="99" t="s">
        <v>21</v>
      </c>
      <c r="G1" s="99" t="s">
        <v>11</v>
      </c>
      <c r="H1" s="99" t="s">
        <v>71</v>
      </c>
      <c r="I1" s="98">
        <v>521</v>
      </c>
      <c r="J1" s="99">
        <v>13944000</v>
      </c>
      <c r="K1" s="99">
        <v>0</v>
      </c>
      <c r="L1" s="99">
        <v>0</v>
      </c>
      <c r="M1" s="87"/>
    </row>
    <row r="2" spans="1:13" ht="111.6" customHeight="1" x14ac:dyDescent="0.3">
      <c r="A2" s="387" t="s">
        <v>417</v>
      </c>
      <c r="B2" s="387"/>
      <c r="C2" s="387"/>
      <c r="D2" s="387"/>
      <c r="E2" s="100"/>
      <c r="F2" s="100"/>
      <c r="G2" s="100"/>
      <c r="H2" s="100"/>
      <c r="I2" s="100"/>
      <c r="J2" s="100"/>
      <c r="K2" s="100"/>
      <c r="L2" s="100"/>
      <c r="M2" s="12"/>
    </row>
    <row r="3" spans="1:13" ht="18" customHeight="1" x14ac:dyDescent="0.3">
      <c r="A3" s="1"/>
      <c r="B3" s="1"/>
      <c r="C3" s="4"/>
      <c r="D3" s="4" t="s">
        <v>0</v>
      </c>
      <c r="E3" s="101"/>
      <c r="F3" s="101"/>
      <c r="G3" s="101"/>
      <c r="H3" s="101"/>
      <c r="I3" s="102"/>
      <c r="J3" s="103"/>
      <c r="K3" s="103"/>
      <c r="L3" s="103"/>
      <c r="M3" s="12"/>
    </row>
    <row r="4" spans="1:13" ht="48.75" customHeight="1" x14ac:dyDescent="0.3">
      <c r="A4" s="40" t="s">
        <v>3</v>
      </c>
      <c r="B4" s="295" t="s">
        <v>379</v>
      </c>
      <c r="C4" s="295" t="s">
        <v>380</v>
      </c>
      <c r="D4" s="295" t="s">
        <v>407</v>
      </c>
      <c r="E4" s="12"/>
      <c r="F4" s="12"/>
      <c r="G4" s="12"/>
      <c r="H4" s="12"/>
      <c r="I4" s="12"/>
      <c r="J4" s="104"/>
      <c r="K4" s="104"/>
      <c r="L4" s="104"/>
      <c r="M4" s="12"/>
    </row>
    <row r="5" spans="1:13" ht="15.6" x14ac:dyDescent="0.3">
      <c r="A5" s="233" t="s">
        <v>5</v>
      </c>
      <c r="B5" s="234">
        <v>1731749</v>
      </c>
      <c r="C5" s="296">
        <v>1731749</v>
      </c>
      <c r="D5" s="301">
        <f>C5/B5*100</f>
        <v>100</v>
      </c>
      <c r="E5" s="12"/>
      <c r="F5" s="12"/>
      <c r="G5" s="12"/>
      <c r="H5" s="109"/>
      <c r="I5" s="109"/>
      <c r="J5" s="109"/>
      <c r="K5" s="109"/>
      <c r="L5" s="109"/>
      <c r="M5" s="12"/>
    </row>
    <row r="6" spans="1:13" ht="15.6" x14ac:dyDescent="0.3">
      <c r="A6" s="233" t="s">
        <v>6</v>
      </c>
      <c r="B6" s="234">
        <v>331539</v>
      </c>
      <c r="C6" s="296">
        <v>331539</v>
      </c>
      <c r="D6" s="301">
        <f t="shared" ref="D6:D36" si="0">C6/B6*100</f>
        <v>100</v>
      </c>
      <c r="E6" s="12"/>
      <c r="F6" s="12"/>
      <c r="G6" s="12"/>
      <c r="H6" s="109"/>
      <c r="I6" s="109"/>
      <c r="J6" s="12"/>
      <c r="K6" s="12"/>
      <c r="L6" s="12"/>
      <c r="M6" s="12"/>
    </row>
    <row r="7" spans="1:13" ht="15.6" x14ac:dyDescent="0.3">
      <c r="A7" s="257" t="s">
        <v>59</v>
      </c>
      <c r="B7" s="234">
        <v>663078</v>
      </c>
      <c r="C7" s="296">
        <v>663078</v>
      </c>
      <c r="D7" s="301">
        <f t="shared" si="0"/>
        <v>100</v>
      </c>
      <c r="E7" s="12"/>
      <c r="F7" s="12"/>
      <c r="G7" s="12"/>
      <c r="H7" s="109"/>
      <c r="I7" s="109"/>
      <c r="J7" s="12"/>
      <c r="K7" s="12"/>
      <c r="L7" s="12"/>
      <c r="M7" s="12"/>
    </row>
    <row r="8" spans="1:13" ht="15.6" x14ac:dyDescent="0.3">
      <c r="A8" s="257" t="s">
        <v>114</v>
      </c>
      <c r="B8" s="234">
        <v>328121</v>
      </c>
      <c r="C8" s="296">
        <v>328121</v>
      </c>
      <c r="D8" s="301">
        <f t="shared" si="0"/>
        <v>100</v>
      </c>
      <c r="E8" s="12"/>
      <c r="F8" s="12"/>
      <c r="G8" s="12"/>
      <c r="H8" s="109"/>
      <c r="I8" s="109"/>
      <c r="J8" s="12"/>
      <c r="K8" s="12"/>
      <c r="L8" s="12"/>
      <c r="M8" s="12"/>
    </row>
    <row r="9" spans="1:13" ht="15.6" x14ac:dyDescent="0.3">
      <c r="A9" s="257" t="s">
        <v>98</v>
      </c>
      <c r="B9" s="234">
        <v>221026</v>
      </c>
      <c r="C9" s="296">
        <v>221026</v>
      </c>
      <c r="D9" s="301">
        <f t="shared" si="0"/>
        <v>100</v>
      </c>
      <c r="E9" s="12"/>
      <c r="F9" s="12"/>
      <c r="G9" s="12"/>
      <c r="H9" s="109"/>
      <c r="I9" s="109"/>
      <c r="J9" s="12"/>
      <c r="K9" s="12"/>
      <c r="L9" s="12"/>
      <c r="M9" s="12"/>
    </row>
    <row r="10" spans="1:13" ht="15.6" x14ac:dyDescent="0.3">
      <c r="A10" s="257" t="s">
        <v>103</v>
      </c>
      <c r="B10" s="234">
        <v>446609</v>
      </c>
      <c r="C10" s="296">
        <v>446609</v>
      </c>
      <c r="D10" s="301">
        <f t="shared" si="0"/>
        <v>100</v>
      </c>
      <c r="H10" s="231"/>
      <c r="I10" s="109"/>
    </row>
    <row r="11" spans="1:13" ht="15.6" x14ac:dyDescent="0.3">
      <c r="A11" s="257" t="s">
        <v>104</v>
      </c>
      <c r="B11" s="234">
        <v>773591</v>
      </c>
      <c r="C11" s="296">
        <v>773591</v>
      </c>
      <c r="D11" s="301">
        <f t="shared" si="0"/>
        <v>100</v>
      </c>
      <c r="H11" s="231"/>
      <c r="I11" s="109"/>
    </row>
    <row r="12" spans="1:13" ht="15.6" x14ac:dyDescent="0.3">
      <c r="A12" s="257" t="s">
        <v>105</v>
      </c>
      <c r="B12" s="234">
        <v>437495</v>
      </c>
      <c r="C12" s="296">
        <v>437495</v>
      </c>
      <c r="D12" s="301">
        <f t="shared" si="0"/>
        <v>100</v>
      </c>
      <c r="H12" s="231"/>
      <c r="I12" s="109"/>
    </row>
    <row r="13" spans="1:13" ht="15.6" x14ac:dyDescent="0.3">
      <c r="A13" s="257" t="s">
        <v>106</v>
      </c>
      <c r="B13" s="234">
        <v>223304</v>
      </c>
      <c r="C13" s="296">
        <v>223304</v>
      </c>
      <c r="D13" s="301">
        <f t="shared" si="0"/>
        <v>100</v>
      </c>
      <c r="H13" s="231"/>
      <c r="I13" s="109"/>
    </row>
    <row r="14" spans="1:13" ht="15.6" x14ac:dyDescent="0.3">
      <c r="A14" s="257" t="s">
        <v>97</v>
      </c>
      <c r="B14" s="234">
        <v>331539</v>
      </c>
      <c r="C14" s="296">
        <v>313867.62</v>
      </c>
      <c r="D14" s="301">
        <f t="shared" si="0"/>
        <v>94.669894039615244</v>
      </c>
      <c r="H14" s="231"/>
      <c r="I14" s="109"/>
    </row>
    <row r="15" spans="1:13" ht="15.6" x14ac:dyDescent="0.3">
      <c r="A15" s="257" t="s">
        <v>95</v>
      </c>
      <c r="B15" s="234">
        <v>669914</v>
      </c>
      <c r="C15" s="296">
        <v>669914</v>
      </c>
      <c r="D15" s="301">
        <f t="shared" si="0"/>
        <v>100</v>
      </c>
      <c r="H15" s="231"/>
      <c r="I15" s="109"/>
    </row>
    <row r="16" spans="1:13" ht="15.6" x14ac:dyDescent="0.3">
      <c r="A16" s="257" t="s">
        <v>63</v>
      </c>
      <c r="B16" s="234">
        <v>110513</v>
      </c>
      <c r="C16" s="296">
        <v>110513</v>
      </c>
      <c r="D16" s="301">
        <f t="shared" si="0"/>
        <v>100</v>
      </c>
      <c r="H16" s="231"/>
      <c r="I16" s="109"/>
    </row>
    <row r="17" spans="1:9" ht="15.6" x14ac:dyDescent="0.3">
      <c r="A17" s="233" t="s">
        <v>7</v>
      </c>
      <c r="B17" s="234">
        <v>442052</v>
      </c>
      <c r="C17" s="296">
        <v>442052</v>
      </c>
      <c r="D17" s="301">
        <f t="shared" si="0"/>
        <v>100</v>
      </c>
      <c r="H17" s="231"/>
      <c r="I17" s="109"/>
    </row>
    <row r="18" spans="1:9" ht="15.6" x14ac:dyDescent="0.3">
      <c r="A18" s="257" t="s">
        <v>133</v>
      </c>
      <c r="B18" s="234">
        <v>334957</v>
      </c>
      <c r="C18" s="296">
        <v>334957</v>
      </c>
      <c r="D18" s="301">
        <f t="shared" si="0"/>
        <v>100</v>
      </c>
      <c r="H18" s="231"/>
      <c r="I18" s="109"/>
    </row>
    <row r="19" spans="1:9" ht="15.6" x14ac:dyDescent="0.3">
      <c r="A19" s="257" t="s">
        <v>96</v>
      </c>
      <c r="B19" s="234">
        <v>442052</v>
      </c>
      <c r="C19" s="296">
        <v>442052</v>
      </c>
      <c r="D19" s="301">
        <f t="shared" si="0"/>
        <v>100</v>
      </c>
      <c r="H19" s="231"/>
      <c r="I19" s="109"/>
    </row>
    <row r="20" spans="1:9" ht="15.6" x14ac:dyDescent="0.3">
      <c r="A20" s="257" t="s">
        <v>110</v>
      </c>
      <c r="B20" s="234">
        <v>223304</v>
      </c>
      <c r="C20" s="296">
        <v>223304</v>
      </c>
      <c r="D20" s="301">
        <f t="shared" si="0"/>
        <v>100</v>
      </c>
      <c r="H20" s="231"/>
      <c r="I20" s="109"/>
    </row>
    <row r="21" spans="1:9" ht="15.6" x14ac:dyDescent="0.3">
      <c r="A21" s="257" t="s">
        <v>111</v>
      </c>
      <c r="B21" s="234">
        <v>558261</v>
      </c>
      <c r="C21" s="296">
        <v>558260.99</v>
      </c>
      <c r="D21" s="301">
        <f t="shared" si="0"/>
        <v>99.999998208723156</v>
      </c>
      <c r="H21" s="231"/>
      <c r="I21" s="109"/>
    </row>
    <row r="22" spans="1:9" ht="15.6" x14ac:dyDescent="0.3">
      <c r="A22" s="257" t="s">
        <v>134</v>
      </c>
      <c r="B22" s="234">
        <v>558261</v>
      </c>
      <c r="C22" s="296">
        <v>558261</v>
      </c>
      <c r="D22" s="301">
        <f t="shared" si="0"/>
        <v>100</v>
      </c>
      <c r="H22" s="231"/>
      <c r="I22" s="109"/>
    </row>
    <row r="23" spans="1:9" ht="15.6" x14ac:dyDescent="0.3">
      <c r="A23" s="257" t="s">
        <v>107</v>
      </c>
      <c r="B23" s="234">
        <v>331539</v>
      </c>
      <c r="C23" s="296">
        <v>331539</v>
      </c>
      <c r="D23" s="301">
        <f t="shared" si="0"/>
        <v>100</v>
      </c>
      <c r="H23" s="231"/>
      <c r="I23" s="109"/>
    </row>
    <row r="24" spans="1:9" ht="15.6" x14ac:dyDescent="0.3">
      <c r="A24" s="257" t="s">
        <v>135</v>
      </c>
      <c r="B24" s="234">
        <v>223304</v>
      </c>
      <c r="C24" s="296">
        <v>223304</v>
      </c>
      <c r="D24" s="301">
        <f t="shared" si="0"/>
        <v>100</v>
      </c>
      <c r="H24" s="231"/>
      <c r="I24" s="109"/>
    </row>
    <row r="25" spans="1:9" ht="15.6" x14ac:dyDescent="0.3">
      <c r="A25" s="257" t="s">
        <v>112</v>
      </c>
      <c r="B25" s="234">
        <v>334957</v>
      </c>
      <c r="C25" s="296">
        <v>334957</v>
      </c>
      <c r="D25" s="301">
        <f t="shared" si="0"/>
        <v>100</v>
      </c>
      <c r="H25" s="231"/>
      <c r="I25" s="109"/>
    </row>
    <row r="26" spans="1:9" ht="15.6" x14ac:dyDescent="0.3">
      <c r="A26" s="257" t="s">
        <v>136</v>
      </c>
      <c r="B26" s="234">
        <v>446609</v>
      </c>
      <c r="C26" s="296">
        <v>446609</v>
      </c>
      <c r="D26" s="301">
        <f t="shared" si="0"/>
        <v>100</v>
      </c>
      <c r="H26" s="231"/>
      <c r="I26" s="109"/>
    </row>
    <row r="27" spans="1:9" ht="15.6" x14ac:dyDescent="0.3">
      <c r="A27" s="257" t="s">
        <v>137</v>
      </c>
      <c r="B27" s="234">
        <v>558261</v>
      </c>
      <c r="C27" s="296">
        <v>558261</v>
      </c>
      <c r="D27" s="301">
        <f t="shared" si="0"/>
        <v>100</v>
      </c>
      <c r="H27" s="231"/>
      <c r="I27" s="109"/>
    </row>
    <row r="28" spans="1:9" ht="15.6" x14ac:dyDescent="0.3">
      <c r="A28" s="257" t="s">
        <v>138</v>
      </c>
      <c r="B28" s="234">
        <v>558261</v>
      </c>
      <c r="C28" s="296">
        <v>558261</v>
      </c>
      <c r="D28" s="301">
        <f t="shared" si="0"/>
        <v>100</v>
      </c>
      <c r="H28" s="231"/>
      <c r="I28" s="109"/>
    </row>
    <row r="29" spans="1:9" ht="15.6" x14ac:dyDescent="0.3">
      <c r="A29" s="257" t="s">
        <v>139</v>
      </c>
      <c r="B29" s="234">
        <v>223304</v>
      </c>
      <c r="C29" s="296">
        <v>223304</v>
      </c>
      <c r="D29" s="301">
        <f t="shared" si="0"/>
        <v>100</v>
      </c>
      <c r="H29" s="231"/>
      <c r="I29" s="109"/>
    </row>
    <row r="30" spans="1:9" ht="15.6" x14ac:dyDescent="0.3">
      <c r="A30" s="257" t="s">
        <v>56</v>
      </c>
      <c r="B30" s="234">
        <v>331539</v>
      </c>
      <c r="C30" s="296">
        <v>331539</v>
      </c>
      <c r="D30" s="301">
        <f t="shared" si="0"/>
        <v>100</v>
      </c>
      <c r="H30" s="231"/>
      <c r="I30" s="109"/>
    </row>
    <row r="31" spans="1:9" ht="15.6" x14ac:dyDescent="0.3">
      <c r="A31" s="257" t="s">
        <v>39</v>
      </c>
      <c r="B31" s="234">
        <v>773591</v>
      </c>
      <c r="C31" s="296">
        <v>663078.01</v>
      </c>
      <c r="D31" s="301">
        <f t="shared" si="0"/>
        <v>85.714287006958457</v>
      </c>
      <c r="H31" s="231"/>
      <c r="I31" s="109"/>
    </row>
    <row r="32" spans="1:9" ht="15.6" x14ac:dyDescent="0.3">
      <c r="A32" s="257" t="s">
        <v>108</v>
      </c>
      <c r="B32" s="234">
        <v>223304</v>
      </c>
      <c r="C32" s="296">
        <v>223304</v>
      </c>
      <c r="D32" s="301">
        <f t="shared" si="0"/>
        <v>100</v>
      </c>
      <c r="H32" s="231"/>
      <c r="I32" s="109"/>
    </row>
    <row r="33" spans="1:9" ht="15.6" x14ac:dyDescent="0.3">
      <c r="A33" s="257" t="s">
        <v>109</v>
      </c>
      <c r="B33" s="234">
        <v>442052</v>
      </c>
      <c r="C33" s="296">
        <v>442052</v>
      </c>
      <c r="D33" s="301">
        <f t="shared" si="0"/>
        <v>100</v>
      </c>
      <c r="H33" s="231"/>
      <c r="I33" s="109"/>
    </row>
    <row r="34" spans="1:9" ht="15.6" x14ac:dyDescent="0.3">
      <c r="A34" s="257" t="s">
        <v>140</v>
      </c>
      <c r="B34" s="234">
        <v>334957</v>
      </c>
      <c r="C34" s="296">
        <v>334957</v>
      </c>
      <c r="D34" s="301">
        <f t="shared" si="0"/>
        <v>100</v>
      </c>
      <c r="H34" s="231"/>
      <c r="I34" s="109"/>
    </row>
    <row r="35" spans="1:9" ht="15.6" x14ac:dyDescent="0.3">
      <c r="A35" s="257" t="s">
        <v>141</v>
      </c>
      <c r="B35" s="234">
        <v>334957</v>
      </c>
      <c r="C35" s="296">
        <v>334957</v>
      </c>
      <c r="D35" s="301">
        <f t="shared" si="0"/>
        <v>100</v>
      </c>
      <c r="H35" s="231"/>
      <c r="I35" s="109"/>
    </row>
    <row r="36" spans="1:9" ht="19.5" customHeight="1" x14ac:dyDescent="0.3">
      <c r="A36" s="39" t="s">
        <v>65</v>
      </c>
      <c r="B36" s="188">
        <f>SUM(B5:B35)</f>
        <v>13944000</v>
      </c>
      <c r="C36" s="180">
        <f>SUM(C5:C35)</f>
        <v>13815815.619999999</v>
      </c>
      <c r="D36" s="302">
        <f t="shared" si="0"/>
        <v>99.080720166379805</v>
      </c>
    </row>
    <row r="38" spans="1:9" ht="15.6" x14ac:dyDescent="0.3">
      <c r="B38" s="132"/>
      <c r="C38" s="132"/>
      <c r="D38" s="132"/>
    </row>
  </sheetData>
  <mergeCells count="1">
    <mergeCell ref="A2:D2"/>
  </mergeCells>
  <pageMargins left="0.39370078740157483" right="0.39370078740157483" top="0.17" bottom="0.17" header="0.17" footer="0.17"/>
  <pageSetup paperSize="9" fitToHeight="0"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4"/>
  <dimension ref="A1:N17"/>
  <sheetViews>
    <sheetView view="pageBreakPreview" topLeftCell="A4" zoomScale="115" zoomScaleNormal="100" zoomScaleSheetLayoutView="115" workbookViewId="0">
      <selection activeCell="B15" sqref="B15"/>
    </sheetView>
  </sheetViews>
  <sheetFormatPr defaultColWidth="9.109375" defaultRowHeight="15" x14ac:dyDescent="0.3"/>
  <cols>
    <col min="1" max="1" width="37.88671875" style="2" customWidth="1"/>
    <col min="2" max="2" width="17.88671875" style="2" customWidth="1"/>
    <col min="3" max="3" width="18" style="262" customWidth="1"/>
    <col min="4" max="4" width="18" style="2" customWidth="1"/>
    <col min="5" max="5" width="13.5546875" style="2" customWidth="1"/>
    <col min="6" max="7" width="9.109375" style="2"/>
    <col min="8" max="8" width="9.33203125" style="2" bestFit="1" customWidth="1"/>
    <col min="9" max="9" width="18.44140625" style="2" customWidth="1"/>
    <col min="10" max="10" width="9.33203125" style="2" bestFit="1" customWidth="1"/>
    <col min="11" max="13" width="19.6640625" style="2" customWidth="1"/>
    <col min="14" max="14" width="28.88671875" style="2" customWidth="1"/>
    <col min="15" max="16384" width="9.109375" style="2"/>
  </cols>
  <sheetData>
    <row r="1" spans="1:14" ht="18.600000000000001" customHeight="1" x14ac:dyDescent="0.3">
      <c r="A1" s="1"/>
      <c r="B1" s="1"/>
      <c r="C1" s="291"/>
      <c r="D1" s="3"/>
      <c r="E1" s="265"/>
      <c r="F1" s="99" t="s">
        <v>20</v>
      </c>
      <c r="G1" s="99" t="s">
        <v>21</v>
      </c>
      <c r="H1" s="99" t="s">
        <v>11</v>
      </c>
      <c r="I1" s="220" t="s">
        <v>151</v>
      </c>
      <c r="J1" s="98">
        <v>521</v>
      </c>
      <c r="K1" s="99">
        <v>851341757.64999998</v>
      </c>
      <c r="L1" s="99">
        <v>749830434.79999995</v>
      </c>
      <c r="M1" s="99">
        <v>603625108.65999997</v>
      </c>
      <c r="N1" s="87"/>
    </row>
    <row r="2" spans="1:14" ht="105.6" customHeight="1" x14ac:dyDescent="0.3">
      <c r="A2" s="387" t="s">
        <v>419</v>
      </c>
      <c r="B2" s="387"/>
      <c r="C2" s="387"/>
      <c r="D2" s="387"/>
      <c r="E2" s="387"/>
      <c r="F2" s="100"/>
      <c r="G2" s="100"/>
      <c r="H2" s="100"/>
      <c r="I2" s="100"/>
      <c r="J2" s="100"/>
      <c r="K2" s="100"/>
      <c r="L2" s="100"/>
      <c r="M2" s="100"/>
      <c r="N2" s="12"/>
    </row>
    <row r="3" spans="1:14" ht="20.25" customHeight="1" x14ac:dyDescent="0.3">
      <c r="A3" s="1"/>
      <c r="B3" s="1"/>
      <c r="C3" s="291"/>
      <c r="D3" s="4"/>
      <c r="E3" s="4" t="s">
        <v>0</v>
      </c>
      <c r="F3" s="101"/>
      <c r="G3" s="101"/>
      <c r="H3" s="101"/>
      <c r="I3" s="101"/>
      <c r="J3" s="102"/>
      <c r="K3" s="103"/>
      <c r="L3" s="103"/>
      <c r="M3" s="103"/>
      <c r="N3" s="12"/>
    </row>
    <row r="4" spans="1:14" ht="102" customHeight="1" x14ac:dyDescent="0.3">
      <c r="A4" s="51" t="s">
        <v>3</v>
      </c>
      <c r="B4" s="295" t="s">
        <v>382</v>
      </c>
      <c r="C4" s="295" t="s">
        <v>383</v>
      </c>
      <c r="D4" s="295" t="s">
        <v>380</v>
      </c>
      <c r="E4" s="295" t="s">
        <v>384</v>
      </c>
      <c r="F4" s="12"/>
      <c r="G4" s="12"/>
      <c r="H4" s="12"/>
      <c r="I4" s="12"/>
      <c r="J4" s="12"/>
      <c r="K4" s="104"/>
      <c r="L4" s="104"/>
      <c r="M4" s="104"/>
      <c r="N4" s="12"/>
    </row>
    <row r="5" spans="1:14" ht="15.6" x14ac:dyDescent="0.3">
      <c r="A5" s="243" t="s">
        <v>5</v>
      </c>
      <c r="B5" s="246">
        <v>497240816.38999999</v>
      </c>
      <c r="C5" s="246">
        <v>486191373.95999998</v>
      </c>
      <c r="D5" s="246">
        <v>484066083.63</v>
      </c>
      <c r="E5" s="330">
        <f>D5/C5*100</f>
        <v>99.56286959336822</v>
      </c>
      <c r="F5" s="12"/>
      <c r="G5" s="12"/>
      <c r="H5" s="12"/>
      <c r="I5" s="12"/>
      <c r="J5" s="12"/>
      <c r="K5" s="109"/>
      <c r="L5" s="109"/>
      <c r="M5" s="109"/>
      <c r="N5" s="12"/>
    </row>
    <row r="6" spans="1:14" ht="15.6" x14ac:dyDescent="0.3">
      <c r="A6" s="257" t="s">
        <v>59</v>
      </c>
      <c r="B6" s="246">
        <v>58356413.049999997</v>
      </c>
      <c r="C6" s="246">
        <v>58356413.049999997</v>
      </c>
      <c r="D6" s="246">
        <v>58356413.049999997</v>
      </c>
      <c r="E6" s="330">
        <f t="shared" ref="E6:E12" si="0">D6/C6*100</f>
        <v>100</v>
      </c>
      <c r="F6" s="12"/>
      <c r="G6" s="12"/>
      <c r="H6" s="12"/>
      <c r="I6" s="12"/>
      <c r="J6" s="12"/>
      <c r="K6" s="12"/>
      <c r="L6" s="12"/>
      <c r="M6" s="12"/>
      <c r="N6" s="12"/>
    </row>
    <row r="7" spans="1:14" s="232" customFormat="1" ht="15.6" x14ac:dyDescent="0.3">
      <c r="A7" s="257" t="s">
        <v>104</v>
      </c>
      <c r="B7" s="246">
        <v>32326914.890000001</v>
      </c>
      <c r="C7" s="246">
        <v>31143074.129999999</v>
      </c>
      <c r="D7" s="246">
        <v>31143074.129999999</v>
      </c>
      <c r="E7" s="330">
        <f t="shared" si="0"/>
        <v>100</v>
      </c>
      <c r="F7" s="192"/>
      <c r="G7" s="192"/>
      <c r="H7" s="192"/>
      <c r="I7" s="192"/>
      <c r="J7" s="192"/>
      <c r="K7" s="192"/>
      <c r="L7" s="192"/>
      <c r="M7" s="192"/>
      <c r="N7" s="192"/>
    </row>
    <row r="8" spans="1:14" s="232" customFormat="1" ht="15.6" x14ac:dyDescent="0.3">
      <c r="A8" s="257" t="s">
        <v>97</v>
      </c>
      <c r="B8" s="246">
        <v>50184021.740000002</v>
      </c>
      <c r="C8" s="246">
        <v>50184021.740000002</v>
      </c>
      <c r="D8" s="246">
        <v>50184021.740000002</v>
      </c>
      <c r="E8" s="330">
        <f t="shared" si="0"/>
        <v>100</v>
      </c>
      <c r="F8" s="192"/>
      <c r="G8" s="192"/>
      <c r="H8" s="192"/>
      <c r="I8" s="192"/>
      <c r="J8" s="192"/>
      <c r="K8" s="192"/>
      <c r="L8" s="192"/>
      <c r="M8" s="192"/>
      <c r="N8" s="192"/>
    </row>
    <row r="9" spans="1:14" s="232" customFormat="1" ht="15.6" x14ac:dyDescent="0.3">
      <c r="A9" s="257" t="s">
        <v>95</v>
      </c>
      <c r="B9" s="246">
        <v>96633297.870000005</v>
      </c>
      <c r="C9" s="246">
        <v>94716186.019999996</v>
      </c>
      <c r="D9" s="246">
        <v>94716186.019999996</v>
      </c>
      <c r="E9" s="330">
        <f t="shared" si="0"/>
        <v>100</v>
      </c>
      <c r="F9" s="192"/>
      <c r="G9" s="192"/>
      <c r="H9" s="192"/>
      <c r="I9" s="192"/>
      <c r="J9" s="192"/>
      <c r="K9" s="192"/>
      <c r="L9" s="192"/>
      <c r="M9" s="192"/>
      <c r="N9" s="192"/>
    </row>
    <row r="10" spans="1:14" s="232" customFormat="1" ht="15.6" x14ac:dyDescent="0.3">
      <c r="A10" s="257" t="s">
        <v>137</v>
      </c>
      <c r="B10" s="246">
        <v>57221489.359999999</v>
      </c>
      <c r="C10" s="246">
        <v>50658473.060000002</v>
      </c>
      <c r="D10" s="246">
        <v>50658473.060000002</v>
      </c>
      <c r="E10" s="330">
        <f t="shared" si="0"/>
        <v>100</v>
      </c>
      <c r="F10" s="192"/>
      <c r="G10" s="192"/>
      <c r="H10" s="192"/>
      <c r="I10" s="192"/>
      <c r="J10" s="192"/>
      <c r="K10" s="192"/>
      <c r="L10" s="192"/>
      <c r="M10" s="192"/>
      <c r="N10" s="192"/>
    </row>
    <row r="11" spans="1:14" s="232" customFormat="1" ht="15.6" x14ac:dyDescent="0.3">
      <c r="A11" s="257" t="s">
        <v>140</v>
      </c>
      <c r="B11" s="246">
        <v>59378804.350000001</v>
      </c>
      <c r="C11" s="246">
        <v>59378804.350000001</v>
      </c>
      <c r="D11" s="246">
        <v>59378804.350000001</v>
      </c>
      <c r="E11" s="330">
        <f t="shared" si="0"/>
        <v>100</v>
      </c>
      <c r="F11" s="192"/>
      <c r="G11" s="192"/>
      <c r="H11" s="192"/>
      <c r="I11" s="192"/>
      <c r="J11" s="192"/>
      <c r="K11" s="192"/>
      <c r="L11" s="192"/>
      <c r="M11" s="192"/>
      <c r="N11" s="192"/>
    </row>
    <row r="12" spans="1:14" ht="19.5" customHeight="1" x14ac:dyDescent="0.3">
      <c r="A12" s="212" t="s">
        <v>65</v>
      </c>
      <c r="B12" s="235">
        <f>SUM(B5:B11)</f>
        <v>851341757.64999998</v>
      </c>
      <c r="C12" s="251">
        <f>SUM(C5:C11)</f>
        <v>830628346.31000006</v>
      </c>
      <c r="D12" s="245">
        <f t="shared" ref="D12" si="1">SUM(D5:D11)</f>
        <v>828503055.9799999</v>
      </c>
      <c r="E12" s="331">
        <f t="shared" si="0"/>
        <v>99.744134625378294</v>
      </c>
    </row>
    <row r="14" spans="1:14" ht="15.6" x14ac:dyDescent="0.3">
      <c r="B14" s="236"/>
      <c r="C14" s="236"/>
      <c r="D14" s="236"/>
      <c r="E14" s="236"/>
    </row>
    <row r="17" spans="1:5" ht="124.2" customHeight="1" x14ac:dyDescent="0.3">
      <c r="A17" s="392" t="s">
        <v>418</v>
      </c>
      <c r="B17" s="392"/>
      <c r="C17" s="392"/>
      <c r="D17" s="392"/>
      <c r="E17" s="392"/>
    </row>
  </sheetData>
  <mergeCells count="2">
    <mergeCell ref="A17:E17"/>
    <mergeCell ref="A2:E2"/>
  </mergeCells>
  <pageMargins left="0.39370078740157483" right="0.39370078740157483" top="0.52" bottom="0.74803149606299213" header="0.31496062992125984" footer="0.31496062992125984"/>
  <pageSetup paperSize="9" scale="90" fitToHeight="0"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8"/>
  <dimension ref="A1:N40"/>
  <sheetViews>
    <sheetView view="pageBreakPreview" topLeftCell="A19" zoomScale="115" zoomScaleNormal="100" zoomScaleSheetLayoutView="115" workbookViewId="0">
      <selection activeCell="A40" sqref="A40:E40"/>
    </sheetView>
  </sheetViews>
  <sheetFormatPr defaultColWidth="9.109375" defaultRowHeight="15" x14ac:dyDescent="0.3"/>
  <cols>
    <col min="1" max="1" width="38.33203125" style="2" customWidth="1"/>
    <col min="2" max="2" width="17.88671875" style="2" customWidth="1"/>
    <col min="3" max="3" width="17.88671875" style="262" customWidth="1"/>
    <col min="4" max="4" width="17.5546875" style="2" customWidth="1"/>
    <col min="5" max="5" width="13.5546875" style="2" customWidth="1"/>
    <col min="6" max="7" width="9.109375" style="2"/>
    <col min="8" max="8" width="9.33203125" style="2" bestFit="1" customWidth="1"/>
    <col min="9" max="9" width="18.44140625" style="2" customWidth="1"/>
    <col min="10" max="10" width="9.33203125" style="2" bestFit="1" customWidth="1"/>
    <col min="11" max="13" width="19.6640625" style="2" customWidth="1"/>
    <col min="14" max="14" width="40.44140625" style="2" customWidth="1"/>
    <col min="15" max="16384" width="9.109375" style="2"/>
  </cols>
  <sheetData>
    <row r="1" spans="1:14" ht="12.6" customHeight="1" x14ac:dyDescent="0.3">
      <c r="A1" s="42"/>
      <c r="B1" s="42"/>
      <c r="C1" s="291"/>
      <c r="D1" s="44"/>
      <c r="E1" s="265"/>
      <c r="F1" s="99" t="s">
        <v>20</v>
      </c>
      <c r="G1" s="99" t="s">
        <v>21</v>
      </c>
      <c r="H1" s="99" t="s">
        <v>11</v>
      </c>
      <c r="I1" s="99" t="s">
        <v>50</v>
      </c>
      <c r="J1" s="98">
        <v>521</v>
      </c>
      <c r="K1" s="99">
        <v>633415620.07000005</v>
      </c>
      <c r="L1" s="99">
        <v>603266230.45000005</v>
      </c>
      <c r="M1" s="99">
        <v>587350133</v>
      </c>
      <c r="N1" s="123"/>
    </row>
    <row r="2" spans="1:14" ht="127.2" customHeight="1" x14ac:dyDescent="0.3">
      <c r="A2" s="387" t="s">
        <v>420</v>
      </c>
      <c r="B2" s="387"/>
      <c r="C2" s="387"/>
      <c r="D2" s="387"/>
      <c r="E2" s="387"/>
      <c r="F2" s="100"/>
      <c r="G2" s="100"/>
      <c r="H2" s="100"/>
      <c r="I2" s="100"/>
      <c r="J2" s="100"/>
      <c r="K2" s="100"/>
      <c r="L2" s="100"/>
      <c r="M2" s="100"/>
      <c r="N2" s="12"/>
    </row>
    <row r="3" spans="1:14" ht="15.6" customHeight="1" x14ac:dyDescent="0.3">
      <c r="A3" s="42"/>
      <c r="B3" s="42"/>
      <c r="C3" s="291"/>
      <c r="D3" s="45"/>
      <c r="E3" s="45" t="s">
        <v>0</v>
      </c>
      <c r="F3" s="101"/>
      <c r="G3" s="101"/>
      <c r="H3" s="101"/>
      <c r="I3" s="101"/>
      <c r="J3" s="102"/>
      <c r="K3" s="103"/>
      <c r="L3" s="103"/>
      <c r="M3" s="103"/>
      <c r="N3" s="12"/>
    </row>
    <row r="4" spans="1:14" ht="102.6" customHeight="1" x14ac:dyDescent="0.3">
      <c r="A4" s="48" t="s">
        <v>3</v>
      </c>
      <c r="B4" s="295" t="s">
        <v>382</v>
      </c>
      <c r="C4" s="295" t="s">
        <v>383</v>
      </c>
      <c r="D4" s="295" t="s">
        <v>380</v>
      </c>
      <c r="E4" s="295" t="s">
        <v>384</v>
      </c>
      <c r="F4" s="12"/>
      <c r="G4" s="12"/>
      <c r="H4" s="12"/>
      <c r="I4" s="12"/>
      <c r="J4" s="12"/>
      <c r="K4" s="122"/>
      <c r="L4" s="104"/>
      <c r="M4" s="104"/>
      <c r="N4" s="12"/>
    </row>
    <row r="5" spans="1:14" ht="15.6" x14ac:dyDescent="0.25">
      <c r="A5" s="233" t="s">
        <v>5</v>
      </c>
      <c r="B5" s="49">
        <v>317284300.38</v>
      </c>
      <c r="C5" s="49">
        <v>331023859.94999999</v>
      </c>
      <c r="D5" s="49">
        <v>331023859.94999999</v>
      </c>
      <c r="E5" s="332">
        <f>D5/C5*100</f>
        <v>100</v>
      </c>
      <c r="F5" s="12"/>
      <c r="G5" s="109"/>
      <c r="H5" s="109"/>
      <c r="I5" s="109"/>
      <c r="J5" s="109"/>
      <c r="K5" s="109"/>
      <c r="L5" s="109"/>
      <c r="M5" s="109"/>
      <c r="N5" s="109"/>
    </row>
    <row r="6" spans="1:14" ht="15.6" x14ac:dyDescent="0.25">
      <c r="A6" s="233" t="s">
        <v>6</v>
      </c>
      <c r="B6" s="49">
        <v>26161030.079999998</v>
      </c>
      <c r="C6" s="49">
        <v>22084717.32</v>
      </c>
      <c r="D6" s="49">
        <v>22059294.359999999</v>
      </c>
      <c r="E6" s="332">
        <f t="shared" ref="E6:E36" si="0">D6/C6*100</f>
        <v>99.88488437668623</v>
      </c>
      <c r="F6" s="43"/>
      <c r="G6" s="231"/>
      <c r="H6" s="231"/>
      <c r="I6" s="231"/>
      <c r="J6" s="109"/>
      <c r="K6" s="109"/>
      <c r="L6" s="109"/>
      <c r="M6" s="43"/>
    </row>
    <row r="7" spans="1:14" ht="15.6" x14ac:dyDescent="0.25">
      <c r="A7" s="257" t="s">
        <v>59</v>
      </c>
      <c r="B7" s="49">
        <v>17950096.73</v>
      </c>
      <c r="C7" s="49">
        <v>16452963.09</v>
      </c>
      <c r="D7" s="49">
        <v>16322565.68</v>
      </c>
      <c r="E7" s="332">
        <f t="shared" si="0"/>
        <v>99.20745333660139</v>
      </c>
      <c r="F7" s="43"/>
      <c r="G7" s="231"/>
      <c r="H7" s="231"/>
      <c r="I7" s="231"/>
      <c r="J7" s="109"/>
      <c r="K7" s="109"/>
      <c r="L7" s="109"/>
      <c r="M7" s="43"/>
    </row>
    <row r="8" spans="1:14" ht="15.6" x14ac:dyDescent="0.25">
      <c r="A8" s="257" t="s">
        <v>114</v>
      </c>
      <c r="B8" s="49">
        <v>9407918.8499999996</v>
      </c>
      <c r="C8" s="49">
        <v>9407918.8499999996</v>
      </c>
      <c r="D8" s="49">
        <v>9114869.4700000007</v>
      </c>
      <c r="E8" s="332">
        <f t="shared" si="0"/>
        <v>96.885077511058682</v>
      </c>
      <c r="F8" s="43"/>
      <c r="G8" s="231"/>
      <c r="H8" s="231"/>
      <c r="I8" s="231"/>
      <c r="J8" s="109"/>
      <c r="K8" s="109"/>
      <c r="L8" s="109"/>
      <c r="M8" s="43"/>
    </row>
    <row r="9" spans="1:14" ht="15.6" x14ac:dyDescent="0.25">
      <c r="A9" s="257" t="s">
        <v>98</v>
      </c>
      <c r="B9" s="49">
        <v>7277919.8700000001</v>
      </c>
      <c r="C9" s="49">
        <v>5866175.2999999998</v>
      </c>
      <c r="D9" s="49">
        <v>5857918.8799999999</v>
      </c>
      <c r="E9" s="332">
        <f t="shared" si="0"/>
        <v>99.859253779886188</v>
      </c>
      <c r="F9" s="43"/>
      <c r="G9" s="231"/>
      <c r="H9" s="231"/>
      <c r="I9" s="231"/>
      <c r="J9" s="109"/>
      <c r="K9" s="109"/>
      <c r="L9" s="109"/>
      <c r="M9" s="43"/>
    </row>
    <row r="10" spans="1:14" ht="15.6" x14ac:dyDescent="0.25">
      <c r="A10" s="257" t="s">
        <v>103</v>
      </c>
      <c r="B10" s="49">
        <v>8320929.9000000004</v>
      </c>
      <c r="C10" s="49">
        <v>7061492.2999999998</v>
      </c>
      <c r="D10" s="49">
        <v>7053000</v>
      </c>
      <c r="E10" s="332">
        <f t="shared" si="0"/>
        <v>99.879737884866074</v>
      </c>
      <c r="F10" s="43"/>
      <c r="G10" s="231"/>
      <c r="H10" s="231"/>
      <c r="I10" s="231"/>
      <c r="J10" s="109"/>
      <c r="K10" s="109"/>
      <c r="L10" s="109"/>
      <c r="M10" s="43"/>
    </row>
    <row r="11" spans="1:14" ht="15.6" x14ac:dyDescent="0.25">
      <c r="A11" s="257" t="s">
        <v>104</v>
      </c>
      <c r="B11" s="49">
        <v>42832984.399999999</v>
      </c>
      <c r="C11" s="49">
        <v>35639814.719999999</v>
      </c>
      <c r="D11" s="49">
        <v>34898176.450000003</v>
      </c>
      <c r="E11" s="332">
        <f t="shared" si="0"/>
        <v>97.919073721828838</v>
      </c>
      <c r="F11" s="43"/>
      <c r="G11" s="231"/>
      <c r="H11" s="231"/>
      <c r="I11" s="231"/>
      <c r="J11" s="109"/>
      <c r="K11" s="109"/>
      <c r="L11" s="109"/>
      <c r="M11" s="43"/>
    </row>
    <row r="12" spans="1:14" ht="15.6" x14ac:dyDescent="0.25">
      <c r="A12" s="257" t="s">
        <v>105</v>
      </c>
      <c r="B12" s="49">
        <v>5791101.4699999997</v>
      </c>
      <c r="C12" s="49">
        <v>5791101.4699999997</v>
      </c>
      <c r="D12" s="49">
        <v>5591637.2599999998</v>
      </c>
      <c r="E12" s="332">
        <f t="shared" si="0"/>
        <v>96.555677516042564</v>
      </c>
      <c r="F12" s="43"/>
      <c r="G12" s="231"/>
      <c r="H12" s="231"/>
      <c r="I12" s="231"/>
      <c r="J12" s="109"/>
      <c r="K12" s="109"/>
      <c r="L12" s="109"/>
      <c r="M12" s="43"/>
    </row>
    <row r="13" spans="1:14" ht="15.6" x14ac:dyDescent="0.25">
      <c r="A13" s="257" t="s">
        <v>106</v>
      </c>
      <c r="B13" s="49">
        <v>2283440.33</v>
      </c>
      <c r="C13" s="49">
        <v>2283440.33</v>
      </c>
      <c r="D13" s="49">
        <v>1913602.41</v>
      </c>
      <c r="E13" s="332">
        <f t="shared" si="0"/>
        <v>83.80347779878268</v>
      </c>
      <c r="F13" s="43"/>
      <c r="G13" s="231"/>
      <c r="H13" s="231"/>
      <c r="I13" s="231"/>
      <c r="J13" s="109"/>
      <c r="K13" s="109"/>
      <c r="L13" s="109"/>
      <c r="M13" s="43"/>
    </row>
    <row r="14" spans="1:14" ht="15.6" x14ac:dyDescent="0.25">
      <c r="A14" s="257" t="s">
        <v>97</v>
      </c>
      <c r="B14" s="49">
        <v>6839319.4800000004</v>
      </c>
      <c r="C14" s="49">
        <v>5135429.03</v>
      </c>
      <c r="D14" s="49">
        <v>5094989.5</v>
      </c>
      <c r="E14" s="332">
        <f t="shared" si="0"/>
        <v>99.212538431282724</v>
      </c>
      <c r="F14" s="43"/>
      <c r="G14" s="231"/>
      <c r="H14" s="231"/>
      <c r="I14" s="231"/>
      <c r="J14" s="109"/>
      <c r="K14" s="109"/>
      <c r="L14" s="109"/>
      <c r="M14" s="43"/>
    </row>
    <row r="15" spans="1:14" ht="15.6" x14ac:dyDescent="0.25">
      <c r="A15" s="257" t="s">
        <v>95</v>
      </c>
      <c r="B15" s="49">
        <v>28875705.079999998</v>
      </c>
      <c r="C15" s="49">
        <v>26056768.91</v>
      </c>
      <c r="D15" s="49">
        <v>25341456.77</v>
      </c>
      <c r="E15" s="332">
        <f t="shared" si="0"/>
        <v>97.254793399478316</v>
      </c>
      <c r="F15" s="43"/>
      <c r="G15" s="231"/>
      <c r="H15" s="231"/>
      <c r="I15" s="231"/>
      <c r="J15" s="109"/>
      <c r="K15" s="109"/>
      <c r="L15" s="109"/>
      <c r="M15" s="43"/>
    </row>
    <row r="16" spans="1:14" ht="15.6" x14ac:dyDescent="0.25">
      <c r="A16" s="257" t="s">
        <v>63</v>
      </c>
      <c r="B16" s="49">
        <v>1816975.23</v>
      </c>
      <c r="C16" s="49">
        <v>1816975.23</v>
      </c>
      <c r="D16" s="49">
        <v>1635282</v>
      </c>
      <c r="E16" s="332">
        <f t="shared" si="0"/>
        <v>90.000236271795515</v>
      </c>
      <c r="G16" s="231"/>
      <c r="H16" s="231"/>
      <c r="I16" s="231"/>
      <c r="J16" s="109"/>
      <c r="K16" s="109"/>
      <c r="L16" s="109"/>
    </row>
    <row r="17" spans="1:12" ht="15.6" x14ac:dyDescent="0.25">
      <c r="A17" s="233" t="s">
        <v>7</v>
      </c>
      <c r="B17" s="49">
        <v>14599676.140000001</v>
      </c>
      <c r="C17" s="49">
        <v>11057390.699999999</v>
      </c>
      <c r="D17" s="49">
        <v>10962823.130000001</v>
      </c>
      <c r="E17" s="332">
        <f t="shared" si="0"/>
        <v>99.144756909059936</v>
      </c>
      <c r="G17" s="231"/>
      <c r="H17" s="231"/>
      <c r="I17" s="231"/>
      <c r="J17" s="109"/>
      <c r="K17" s="109"/>
      <c r="L17" s="109"/>
    </row>
    <row r="18" spans="1:12" ht="15.6" x14ac:dyDescent="0.25">
      <c r="A18" s="257" t="s">
        <v>133</v>
      </c>
      <c r="B18" s="49">
        <v>3774309.11</v>
      </c>
      <c r="C18" s="49">
        <v>3774309.11</v>
      </c>
      <c r="D18" s="49">
        <v>3774309.11</v>
      </c>
      <c r="E18" s="332">
        <f t="shared" si="0"/>
        <v>100</v>
      </c>
      <c r="G18" s="231"/>
      <c r="H18" s="231"/>
      <c r="I18" s="231"/>
      <c r="J18" s="109"/>
      <c r="K18" s="109"/>
      <c r="L18" s="109"/>
    </row>
    <row r="19" spans="1:12" ht="15.6" x14ac:dyDescent="0.25">
      <c r="A19" s="257" t="s">
        <v>96</v>
      </c>
      <c r="B19" s="49">
        <v>16604946.17</v>
      </c>
      <c r="C19" s="49">
        <v>13044381.08</v>
      </c>
      <c r="D19" s="49">
        <v>12720029.039999999</v>
      </c>
      <c r="E19" s="332">
        <f t="shared" si="0"/>
        <v>97.513473134441725</v>
      </c>
      <c r="G19" s="231"/>
      <c r="H19" s="231"/>
      <c r="I19" s="231"/>
      <c r="J19" s="109"/>
      <c r="K19" s="109"/>
      <c r="L19" s="109"/>
    </row>
    <row r="20" spans="1:12" ht="15.6" x14ac:dyDescent="0.25">
      <c r="A20" s="257" t="s">
        <v>110</v>
      </c>
      <c r="B20" s="49">
        <v>4644191.1399999997</v>
      </c>
      <c r="C20" s="49">
        <v>3964829.44</v>
      </c>
      <c r="D20" s="49">
        <v>3937654.69</v>
      </c>
      <c r="E20" s="332">
        <f t="shared" si="0"/>
        <v>99.314604816897244</v>
      </c>
      <c r="G20" s="231"/>
      <c r="H20" s="231"/>
      <c r="I20" s="231"/>
      <c r="J20" s="109"/>
      <c r="K20" s="109"/>
      <c r="L20" s="109"/>
    </row>
    <row r="21" spans="1:12" ht="15.6" x14ac:dyDescent="0.25">
      <c r="A21" s="257" t="s">
        <v>111</v>
      </c>
      <c r="B21" s="49">
        <v>7993014.4800000004</v>
      </c>
      <c r="C21" s="49">
        <v>7993014.4800000004</v>
      </c>
      <c r="D21" s="49">
        <v>7847837.4699999997</v>
      </c>
      <c r="E21" s="332">
        <f t="shared" si="0"/>
        <v>98.183701401226529</v>
      </c>
      <c r="G21" s="231"/>
      <c r="H21" s="231"/>
      <c r="I21" s="231"/>
      <c r="J21" s="109"/>
      <c r="K21" s="109"/>
      <c r="L21" s="109"/>
    </row>
    <row r="22" spans="1:12" ht="15.6" x14ac:dyDescent="0.25">
      <c r="A22" s="257" t="s">
        <v>134</v>
      </c>
      <c r="B22" s="49">
        <v>5230415.99</v>
      </c>
      <c r="C22" s="49">
        <v>4202592.3600000003</v>
      </c>
      <c r="D22" s="49">
        <v>4195995.99</v>
      </c>
      <c r="E22" s="332">
        <f t="shared" si="0"/>
        <v>99.843040451346553</v>
      </c>
      <c r="G22" s="231"/>
      <c r="H22" s="231"/>
      <c r="I22" s="231"/>
      <c r="J22" s="109"/>
      <c r="K22" s="109"/>
      <c r="L22" s="109"/>
    </row>
    <row r="23" spans="1:12" ht="15.6" x14ac:dyDescent="0.25">
      <c r="A23" s="257" t="s">
        <v>107</v>
      </c>
      <c r="B23" s="49">
        <v>4174005.81</v>
      </c>
      <c r="C23" s="49">
        <v>4174005.81</v>
      </c>
      <c r="D23" s="49">
        <v>4160090.65</v>
      </c>
      <c r="E23" s="332">
        <f t="shared" si="0"/>
        <v>99.666623367733166</v>
      </c>
      <c r="G23" s="231"/>
      <c r="H23" s="231"/>
      <c r="I23" s="231"/>
      <c r="J23" s="109"/>
      <c r="K23" s="109"/>
      <c r="L23" s="109"/>
    </row>
    <row r="24" spans="1:12" ht="31.2" x14ac:dyDescent="0.25">
      <c r="A24" s="257" t="s">
        <v>135</v>
      </c>
      <c r="B24" s="49">
        <v>2329604.15</v>
      </c>
      <c r="C24" s="49">
        <v>1874604.15</v>
      </c>
      <c r="D24" s="49">
        <v>1870000</v>
      </c>
      <c r="E24" s="332">
        <f t="shared" si="0"/>
        <v>99.754393480885014</v>
      </c>
      <c r="G24" s="231"/>
      <c r="H24" s="231"/>
      <c r="I24" s="231"/>
      <c r="J24" s="109"/>
      <c r="K24" s="109"/>
      <c r="L24" s="109"/>
    </row>
    <row r="25" spans="1:12" ht="15.6" x14ac:dyDescent="0.25">
      <c r="A25" s="257" t="s">
        <v>112</v>
      </c>
      <c r="B25" s="49">
        <v>3866358.65</v>
      </c>
      <c r="C25" s="49">
        <v>3866358.65</v>
      </c>
      <c r="D25" s="49">
        <v>3160544.96</v>
      </c>
      <c r="E25" s="332">
        <f t="shared" si="0"/>
        <v>81.744743468120845</v>
      </c>
      <c r="G25" s="231"/>
      <c r="H25" s="231"/>
      <c r="I25" s="231"/>
      <c r="J25" s="109"/>
      <c r="K25" s="109"/>
      <c r="L25" s="109"/>
    </row>
    <row r="26" spans="1:12" ht="15.6" x14ac:dyDescent="0.25">
      <c r="A26" s="257" t="s">
        <v>136</v>
      </c>
      <c r="B26" s="49">
        <v>10918783.060000001</v>
      </c>
      <c r="C26" s="49">
        <v>8864342.4700000007</v>
      </c>
      <c r="D26" s="49">
        <v>8722195.9100000001</v>
      </c>
      <c r="E26" s="332">
        <f t="shared" si="0"/>
        <v>98.396422966722312</v>
      </c>
      <c r="G26" s="231"/>
      <c r="H26" s="231"/>
      <c r="I26" s="231"/>
      <c r="J26" s="109"/>
      <c r="K26" s="109"/>
      <c r="L26" s="109"/>
    </row>
    <row r="27" spans="1:12" ht="15.6" x14ac:dyDescent="0.25">
      <c r="A27" s="257" t="s">
        <v>137</v>
      </c>
      <c r="B27" s="49">
        <v>11232357.220000001</v>
      </c>
      <c r="C27" s="49">
        <v>10416804.09</v>
      </c>
      <c r="D27" s="49">
        <v>10243760.560000001</v>
      </c>
      <c r="E27" s="332">
        <f t="shared" si="0"/>
        <v>98.338804027560442</v>
      </c>
      <c r="G27" s="231"/>
      <c r="H27" s="231"/>
      <c r="I27" s="231"/>
      <c r="J27" s="109"/>
      <c r="K27" s="109"/>
      <c r="L27" s="109"/>
    </row>
    <row r="28" spans="1:12" ht="15.6" x14ac:dyDescent="0.25">
      <c r="A28" s="257" t="s">
        <v>138</v>
      </c>
      <c r="B28" s="49">
        <v>12597549.24</v>
      </c>
      <c r="C28" s="49">
        <v>8884464.1300000008</v>
      </c>
      <c r="D28" s="49">
        <v>8846941.9399999995</v>
      </c>
      <c r="E28" s="332">
        <f t="shared" si="0"/>
        <v>99.577665130378534</v>
      </c>
      <c r="G28" s="231"/>
      <c r="H28" s="231"/>
      <c r="I28" s="231"/>
      <c r="J28" s="109"/>
      <c r="K28" s="109"/>
      <c r="L28" s="109"/>
    </row>
    <row r="29" spans="1:12" s="47" customFormat="1" ht="15.6" x14ac:dyDescent="0.25">
      <c r="A29" s="257" t="s">
        <v>139</v>
      </c>
      <c r="B29" s="49">
        <v>1660506.91</v>
      </c>
      <c r="C29" s="49">
        <v>1660506.91</v>
      </c>
      <c r="D29" s="49">
        <v>1546911.62</v>
      </c>
      <c r="E29" s="332">
        <f t="shared" si="0"/>
        <v>93.158999260051274</v>
      </c>
      <c r="G29" s="231"/>
      <c r="H29" s="231"/>
      <c r="I29" s="231"/>
      <c r="J29" s="109"/>
      <c r="K29" s="109"/>
      <c r="L29" s="109"/>
    </row>
    <row r="30" spans="1:12" s="47" customFormat="1" ht="15.6" x14ac:dyDescent="0.25">
      <c r="A30" s="257" t="s">
        <v>56</v>
      </c>
      <c r="B30" s="49">
        <v>4147856.34</v>
      </c>
      <c r="C30" s="49">
        <v>4147856.34</v>
      </c>
      <c r="D30" s="49">
        <v>4147856.32</v>
      </c>
      <c r="E30" s="332">
        <f t="shared" si="0"/>
        <v>99.999999517823227</v>
      </c>
      <c r="G30" s="231"/>
      <c r="H30" s="231"/>
      <c r="I30" s="231"/>
      <c r="J30" s="109"/>
      <c r="K30" s="109"/>
      <c r="L30" s="109"/>
    </row>
    <row r="31" spans="1:12" s="47" customFormat="1" ht="15.6" x14ac:dyDescent="0.25">
      <c r="A31" s="257" t="s">
        <v>39</v>
      </c>
      <c r="B31" s="49">
        <v>15661879.789999999</v>
      </c>
      <c r="C31" s="49">
        <v>13287965.130000001</v>
      </c>
      <c r="D31" s="49">
        <v>13233156.380000001</v>
      </c>
      <c r="E31" s="332">
        <f t="shared" si="0"/>
        <v>99.587530901354796</v>
      </c>
      <c r="G31" s="231"/>
      <c r="H31" s="231"/>
      <c r="I31" s="231"/>
      <c r="J31" s="109"/>
      <c r="K31" s="109"/>
      <c r="L31" s="109"/>
    </row>
    <row r="32" spans="1:12" s="47" customFormat="1" ht="15.6" x14ac:dyDescent="0.25">
      <c r="A32" s="257" t="s">
        <v>108</v>
      </c>
      <c r="B32" s="49">
        <v>4422271.1100000003</v>
      </c>
      <c r="C32" s="49">
        <v>4134079.62</v>
      </c>
      <c r="D32" s="49">
        <v>4131100</v>
      </c>
      <c r="E32" s="332">
        <f t="shared" si="0"/>
        <v>99.927925432650468</v>
      </c>
      <c r="G32" s="231"/>
      <c r="H32" s="231"/>
      <c r="I32" s="231"/>
      <c r="J32" s="109"/>
      <c r="K32" s="109"/>
      <c r="L32" s="109"/>
    </row>
    <row r="33" spans="1:12" s="47" customFormat="1" ht="15.6" x14ac:dyDescent="0.25">
      <c r="A33" s="257" t="s">
        <v>109</v>
      </c>
      <c r="B33" s="49">
        <v>7270102.9699999997</v>
      </c>
      <c r="C33" s="49">
        <v>6283805.1500000004</v>
      </c>
      <c r="D33" s="49">
        <v>6276849.5</v>
      </c>
      <c r="E33" s="332">
        <f t="shared" si="0"/>
        <v>99.889308311859409</v>
      </c>
      <c r="G33" s="231"/>
      <c r="H33" s="231"/>
      <c r="I33" s="231"/>
      <c r="J33" s="109"/>
      <c r="K33" s="109"/>
      <c r="L33" s="109"/>
    </row>
    <row r="34" spans="1:12" s="47" customFormat="1" ht="15.6" x14ac:dyDescent="0.25">
      <c r="A34" s="257" t="s">
        <v>140</v>
      </c>
      <c r="B34" s="49">
        <v>9522260.4199999999</v>
      </c>
      <c r="C34" s="49">
        <v>9100801.5399999991</v>
      </c>
      <c r="D34" s="49">
        <v>8902565.5299999993</v>
      </c>
      <c r="E34" s="332">
        <f t="shared" si="0"/>
        <v>97.821774168695924</v>
      </c>
      <c r="G34" s="231"/>
      <c r="H34" s="231"/>
      <c r="I34" s="231"/>
      <c r="J34" s="109"/>
      <c r="K34" s="109"/>
      <c r="L34" s="109"/>
    </row>
    <row r="35" spans="1:12" s="47" customFormat="1" ht="15.6" x14ac:dyDescent="0.25">
      <c r="A35" s="257" t="s">
        <v>141</v>
      </c>
      <c r="B35" s="49">
        <v>17923809.57</v>
      </c>
      <c r="C35" s="49">
        <v>14222533.27</v>
      </c>
      <c r="D35" s="49">
        <v>13864268.77</v>
      </c>
      <c r="E35" s="332">
        <f t="shared" si="0"/>
        <v>97.481007826111423</v>
      </c>
      <c r="G35" s="231"/>
      <c r="H35" s="231"/>
      <c r="I35" s="231"/>
      <c r="J35" s="109"/>
      <c r="K35" s="109"/>
      <c r="L35" s="109"/>
    </row>
    <row r="36" spans="1:12" ht="19.5" customHeight="1" x14ac:dyDescent="0.3">
      <c r="A36" s="46" t="s">
        <v>65</v>
      </c>
      <c r="B36" s="112">
        <f>SUM(B5:B35)</f>
        <v>633415620.07000005</v>
      </c>
      <c r="C36" s="112">
        <f>SUM(C5:C35)</f>
        <v>603575300.92999995</v>
      </c>
      <c r="D36" s="112">
        <f>SUM(D5:D35)</f>
        <v>598451544.30000007</v>
      </c>
      <c r="E36" s="333">
        <f t="shared" si="0"/>
        <v>99.151099022424361</v>
      </c>
    </row>
    <row r="38" spans="1:12" ht="15.6" x14ac:dyDescent="0.3">
      <c r="B38" s="236"/>
      <c r="C38" s="236"/>
      <c r="D38" s="236"/>
      <c r="E38" s="236"/>
    </row>
    <row r="39" spans="1:12" x14ac:dyDescent="0.3">
      <c r="A39" s="262"/>
      <c r="B39" s="262"/>
      <c r="D39" s="262"/>
      <c r="E39" s="262"/>
    </row>
    <row r="40" spans="1:12" ht="128.4" customHeight="1" x14ac:dyDescent="0.3">
      <c r="A40" s="392" t="s">
        <v>421</v>
      </c>
      <c r="B40" s="392"/>
      <c r="C40" s="392"/>
      <c r="D40" s="392"/>
      <c r="E40" s="392"/>
    </row>
  </sheetData>
  <mergeCells count="2">
    <mergeCell ref="A40:E40"/>
    <mergeCell ref="A2:E2"/>
  </mergeCells>
  <pageMargins left="0.39370078740157483" right="0.39370078740157483" top="0.39370078740157483" bottom="0.17" header="0.15748031496062992" footer="0.15748031496062992"/>
  <pageSetup paperSize="9" scale="90" fitToHeight="0" orientation="portrait" r:id="rId1"/>
  <headerFooter>
    <oddHeader>&amp;C&amp;P</oddHead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7">
    <tabColor rgb="FF00B050"/>
  </sheetPr>
  <dimension ref="A1:M35"/>
  <sheetViews>
    <sheetView view="pageBreakPreview" topLeftCell="A10" zoomScale="115" zoomScaleNormal="100" zoomScaleSheetLayoutView="115" workbookViewId="0">
      <selection activeCell="A37" sqref="A37:XFD42"/>
    </sheetView>
  </sheetViews>
  <sheetFormatPr defaultColWidth="9.109375" defaultRowHeight="15" x14ac:dyDescent="0.3"/>
  <cols>
    <col min="1" max="1" width="46.109375" style="2" customWidth="1"/>
    <col min="2" max="2" width="17.88671875" style="262" customWidth="1"/>
    <col min="3" max="3" width="17.44140625" style="2" customWidth="1"/>
    <col min="4" max="4" width="13.77734375" style="2" customWidth="1"/>
    <col min="5" max="6" width="9.109375" style="2"/>
    <col min="7" max="7" width="9.33203125" style="2" bestFit="1" customWidth="1"/>
    <col min="8" max="8" width="18.44140625" style="2" customWidth="1"/>
    <col min="9" max="9" width="9.33203125" style="2" bestFit="1" customWidth="1"/>
    <col min="10" max="12" width="19.6640625" style="2" customWidth="1"/>
    <col min="13" max="13" width="21.88671875" style="2" customWidth="1"/>
    <col min="14" max="16384" width="9.109375" style="2"/>
  </cols>
  <sheetData>
    <row r="1" spans="1:13" ht="12" customHeight="1" x14ac:dyDescent="0.3">
      <c r="A1" s="1"/>
      <c r="B1" s="253"/>
      <c r="C1" s="3"/>
      <c r="D1" s="265"/>
      <c r="E1" s="99" t="s">
        <v>20</v>
      </c>
      <c r="F1" s="99" t="s">
        <v>21</v>
      </c>
      <c r="G1" s="99" t="s">
        <v>22</v>
      </c>
      <c r="H1" s="99" t="s">
        <v>72</v>
      </c>
      <c r="I1" s="98">
        <v>521</v>
      </c>
      <c r="J1" s="99">
        <v>31730112</v>
      </c>
      <c r="K1" s="99">
        <v>31730112</v>
      </c>
      <c r="L1" s="99">
        <v>31730112</v>
      </c>
      <c r="M1" s="123"/>
    </row>
    <row r="2" spans="1:13" ht="111" customHeight="1" x14ac:dyDescent="0.3">
      <c r="A2" s="393" t="s">
        <v>422</v>
      </c>
      <c r="B2" s="387"/>
      <c r="C2" s="387"/>
      <c r="D2" s="387"/>
      <c r="E2" s="100"/>
      <c r="F2" s="100"/>
      <c r="G2" s="100"/>
      <c r="H2" s="100"/>
      <c r="I2" s="100"/>
      <c r="J2" s="100"/>
      <c r="K2" s="100"/>
      <c r="L2" s="100"/>
      <c r="M2" s="12"/>
    </row>
    <row r="3" spans="1:13" ht="13.95" customHeight="1" x14ac:dyDescent="0.3">
      <c r="A3" s="1"/>
      <c r="B3" s="253"/>
      <c r="C3" s="4"/>
      <c r="D3" s="4" t="s">
        <v>0</v>
      </c>
      <c r="E3" s="101"/>
      <c r="F3" s="101"/>
      <c r="G3" s="101"/>
      <c r="H3" s="101"/>
      <c r="I3" s="102"/>
      <c r="J3" s="103"/>
      <c r="K3" s="103"/>
      <c r="L3" s="103"/>
      <c r="M3" s="12"/>
    </row>
    <row r="4" spans="1:13" ht="48.75" customHeight="1" x14ac:dyDescent="0.3">
      <c r="A4" s="50" t="s">
        <v>3</v>
      </c>
      <c r="B4" s="295" t="s">
        <v>379</v>
      </c>
      <c r="C4" s="295" t="s">
        <v>380</v>
      </c>
      <c r="D4" s="295" t="s">
        <v>407</v>
      </c>
      <c r="E4" s="12"/>
      <c r="F4" s="12"/>
      <c r="G4" s="12"/>
      <c r="H4" s="12"/>
      <c r="I4" s="12"/>
      <c r="J4" s="104"/>
      <c r="K4" s="104"/>
      <c r="L4" s="104"/>
      <c r="M4" s="12"/>
    </row>
    <row r="5" spans="1:13" ht="15.6" x14ac:dyDescent="0.3">
      <c r="A5" s="184" t="s">
        <v>5</v>
      </c>
      <c r="B5" s="296">
        <v>8812351.8499999996</v>
      </c>
      <c r="C5" s="296">
        <v>8812351.8499999996</v>
      </c>
      <c r="D5" s="301">
        <f>C5/B5*100</f>
        <v>100</v>
      </c>
      <c r="E5" s="12"/>
      <c r="F5" s="12"/>
      <c r="G5" s="12"/>
      <c r="H5" s="124"/>
      <c r="I5" s="109"/>
      <c r="J5" s="109"/>
      <c r="K5" s="109"/>
      <c r="L5" s="109"/>
      <c r="M5" s="109"/>
    </row>
    <row r="6" spans="1:13" ht="15.6" x14ac:dyDescent="0.3">
      <c r="A6" s="184" t="s">
        <v>6</v>
      </c>
      <c r="B6" s="296">
        <v>680760</v>
      </c>
      <c r="C6" s="296">
        <v>680760</v>
      </c>
      <c r="D6" s="301">
        <f t="shared" ref="D6:D35" si="0">C6/B6*100</f>
        <v>100</v>
      </c>
      <c r="E6" s="12"/>
      <c r="F6" s="12"/>
      <c r="G6" s="12"/>
      <c r="H6" s="124"/>
      <c r="I6" s="109"/>
      <c r="J6" s="109"/>
      <c r="K6" s="109"/>
      <c r="L6" s="109"/>
      <c r="M6" s="109"/>
    </row>
    <row r="7" spans="1:13" ht="15.6" x14ac:dyDescent="0.3">
      <c r="A7" s="257" t="s">
        <v>59</v>
      </c>
      <c r="B7" s="296">
        <v>931860</v>
      </c>
      <c r="C7" s="296">
        <v>931860</v>
      </c>
      <c r="D7" s="301">
        <f t="shared" si="0"/>
        <v>100</v>
      </c>
      <c r="E7" s="12"/>
      <c r="F7" s="12"/>
      <c r="G7" s="12"/>
      <c r="H7" s="124"/>
      <c r="I7" s="109"/>
      <c r="J7" s="109"/>
      <c r="K7" s="109"/>
      <c r="L7" s="109"/>
      <c r="M7" s="109"/>
    </row>
    <row r="8" spans="1:13" ht="15.6" x14ac:dyDescent="0.3">
      <c r="A8" s="257" t="s">
        <v>114</v>
      </c>
      <c r="B8" s="296">
        <v>414036</v>
      </c>
      <c r="C8" s="296">
        <v>414036</v>
      </c>
      <c r="D8" s="301">
        <f t="shared" si="0"/>
        <v>100</v>
      </c>
      <c r="H8" s="14"/>
      <c r="I8" s="109"/>
      <c r="J8" s="231"/>
      <c r="K8" s="109"/>
      <c r="L8" s="109"/>
      <c r="M8" s="109"/>
    </row>
    <row r="9" spans="1:13" ht="15.6" x14ac:dyDescent="0.3">
      <c r="A9" s="257" t="s">
        <v>98</v>
      </c>
      <c r="B9" s="296">
        <v>290155.32</v>
      </c>
      <c r="C9" s="296">
        <v>290155.32</v>
      </c>
      <c r="D9" s="301">
        <f t="shared" si="0"/>
        <v>100</v>
      </c>
      <c r="H9" s="14"/>
      <c r="I9" s="109"/>
      <c r="J9" s="231"/>
      <c r="K9" s="109"/>
      <c r="L9" s="109"/>
      <c r="M9" s="109"/>
    </row>
    <row r="10" spans="1:13" ht="15.6" x14ac:dyDescent="0.3">
      <c r="A10" s="257" t="s">
        <v>103</v>
      </c>
      <c r="B10" s="296">
        <v>457277.34</v>
      </c>
      <c r="C10" s="296">
        <v>446206.8</v>
      </c>
      <c r="D10" s="301">
        <f t="shared" si="0"/>
        <v>97.579031578516435</v>
      </c>
      <c r="H10" s="14"/>
      <c r="I10" s="109"/>
      <c r="J10" s="231"/>
      <c r="K10" s="109"/>
      <c r="L10" s="109"/>
      <c r="M10" s="109"/>
    </row>
    <row r="11" spans="1:13" ht="15.6" x14ac:dyDescent="0.3">
      <c r="A11" s="257" t="s">
        <v>104</v>
      </c>
      <c r="B11" s="296">
        <v>1624896</v>
      </c>
      <c r="C11" s="296">
        <v>1624896</v>
      </c>
      <c r="D11" s="301">
        <f t="shared" si="0"/>
        <v>100</v>
      </c>
      <c r="H11" s="14"/>
      <c r="I11" s="109"/>
      <c r="J11" s="231"/>
      <c r="K11" s="109"/>
      <c r="L11" s="109"/>
      <c r="M11" s="109"/>
    </row>
    <row r="12" spans="1:13" ht="15.6" x14ac:dyDescent="0.3">
      <c r="A12" s="257" t="s">
        <v>105</v>
      </c>
      <c r="B12" s="296">
        <v>703080</v>
      </c>
      <c r="C12" s="296">
        <v>703080</v>
      </c>
      <c r="D12" s="301">
        <f t="shared" si="0"/>
        <v>100</v>
      </c>
      <c r="H12" s="14"/>
      <c r="I12" s="109"/>
      <c r="J12" s="231"/>
      <c r="K12" s="109"/>
      <c r="L12" s="109"/>
      <c r="M12" s="109"/>
    </row>
    <row r="13" spans="1:13" ht="15.6" x14ac:dyDescent="0.3">
      <c r="A13" s="257" t="s">
        <v>106</v>
      </c>
      <c r="B13" s="296">
        <v>213152.51</v>
      </c>
      <c r="C13" s="296">
        <v>213152.51</v>
      </c>
      <c r="D13" s="301">
        <f t="shared" si="0"/>
        <v>100</v>
      </c>
      <c r="H13" s="14"/>
      <c r="I13" s="109"/>
      <c r="J13" s="231"/>
      <c r="K13" s="109"/>
      <c r="L13" s="109"/>
      <c r="M13" s="109"/>
    </row>
    <row r="14" spans="1:13" ht="15.6" x14ac:dyDescent="0.3">
      <c r="A14" s="257" t="s">
        <v>97</v>
      </c>
      <c r="B14" s="296">
        <v>518940</v>
      </c>
      <c r="C14" s="296">
        <v>518940</v>
      </c>
      <c r="D14" s="301">
        <f t="shared" si="0"/>
        <v>100</v>
      </c>
      <c r="H14" s="14"/>
      <c r="I14" s="109"/>
      <c r="J14" s="231"/>
      <c r="K14" s="109"/>
      <c r="L14" s="109"/>
      <c r="M14" s="109"/>
    </row>
    <row r="15" spans="1:13" ht="15.6" x14ac:dyDescent="0.3">
      <c r="A15" s="257" t="s">
        <v>95</v>
      </c>
      <c r="B15" s="296">
        <v>2343600</v>
      </c>
      <c r="C15" s="296">
        <v>2343600</v>
      </c>
      <c r="D15" s="301">
        <f t="shared" si="0"/>
        <v>100</v>
      </c>
      <c r="H15" s="14"/>
      <c r="I15" s="109"/>
      <c r="J15" s="231"/>
      <c r="K15" s="109"/>
      <c r="L15" s="109"/>
      <c r="M15" s="109"/>
    </row>
    <row r="16" spans="1:13" ht="15.6" x14ac:dyDescent="0.3">
      <c r="A16" s="257" t="s">
        <v>63</v>
      </c>
      <c r="B16" s="296">
        <v>223200</v>
      </c>
      <c r="C16" s="296">
        <v>223200</v>
      </c>
      <c r="D16" s="301">
        <f t="shared" si="0"/>
        <v>100</v>
      </c>
      <c r="H16" s="14"/>
      <c r="I16" s="109"/>
      <c r="J16" s="231"/>
      <c r="K16" s="109"/>
      <c r="L16" s="109"/>
      <c r="M16" s="109"/>
    </row>
    <row r="17" spans="1:13" ht="15.6" x14ac:dyDescent="0.3">
      <c r="A17" s="184" t="s">
        <v>7</v>
      </c>
      <c r="B17" s="296">
        <v>1006722.18</v>
      </c>
      <c r="C17" s="296">
        <v>1006722.18</v>
      </c>
      <c r="D17" s="301">
        <f t="shared" si="0"/>
        <v>100</v>
      </c>
      <c r="H17" s="14"/>
      <c r="I17" s="109"/>
      <c r="J17" s="231"/>
      <c r="K17" s="109"/>
      <c r="L17" s="109"/>
      <c r="M17" s="109"/>
    </row>
    <row r="18" spans="1:13" ht="15.6" x14ac:dyDescent="0.3">
      <c r="A18" s="257" t="s">
        <v>133</v>
      </c>
      <c r="B18" s="296">
        <v>378179.61</v>
      </c>
      <c r="C18" s="296">
        <v>378179.61</v>
      </c>
      <c r="D18" s="301">
        <f t="shared" si="0"/>
        <v>100</v>
      </c>
      <c r="H18" s="14"/>
      <c r="I18" s="109"/>
      <c r="J18" s="231"/>
      <c r="K18" s="109"/>
      <c r="L18" s="109"/>
      <c r="M18" s="109"/>
    </row>
    <row r="19" spans="1:13" ht="15.6" x14ac:dyDescent="0.3">
      <c r="A19" s="257" t="s">
        <v>96</v>
      </c>
      <c r="B19" s="296">
        <v>1155041.3700000001</v>
      </c>
      <c r="C19" s="296">
        <v>1155041.3700000001</v>
      </c>
      <c r="D19" s="301">
        <f t="shared" si="0"/>
        <v>100</v>
      </c>
      <c r="H19" s="14"/>
      <c r="I19" s="109"/>
      <c r="J19" s="231"/>
      <c r="K19" s="109"/>
      <c r="L19" s="109"/>
      <c r="M19" s="109"/>
    </row>
    <row r="20" spans="1:13" ht="15.6" x14ac:dyDescent="0.3">
      <c r="A20" s="257" t="s">
        <v>110</v>
      </c>
      <c r="B20" s="296">
        <v>256680</v>
      </c>
      <c r="C20" s="296">
        <v>256680</v>
      </c>
      <c r="D20" s="301">
        <f t="shared" si="0"/>
        <v>100</v>
      </c>
      <c r="H20" s="14"/>
      <c r="I20" s="109"/>
      <c r="J20" s="231"/>
      <c r="K20" s="109"/>
      <c r="L20" s="109"/>
      <c r="M20" s="109"/>
    </row>
    <row r="21" spans="1:13" ht="15.6" x14ac:dyDescent="0.3">
      <c r="A21" s="257" t="s">
        <v>134</v>
      </c>
      <c r="B21" s="296">
        <v>468720</v>
      </c>
      <c r="C21" s="296">
        <v>468720</v>
      </c>
      <c r="D21" s="301">
        <f t="shared" si="0"/>
        <v>100</v>
      </c>
      <c r="H21" s="14"/>
      <c r="I21" s="109"/>
      <c r="J21" s="231"/>
      <c r="K21" s="109"/>
      <c r="L21" s="109"/>
      <c r="M21" s="109"/>
    </row>
    <row r="22" spans="1:13" ht="15.6" x14ac:dyDescent="0.3">
      <c r="A22" s="257" t="s">
        <v>107</v>
      </c>
      <c r="B22" s="296">
        <v>302737.77</v>
      </c>
      <c r="C22" s="296">
        <v>302737.77</v>
      </c>
      <c r="D22" s="301">
        <f t="shared" si="0"/>
        <v>100</v>
      </c>
      <c r="H22" s="14"/>
      <c r="I22" s="109"/>
      <c r="J22" s="231"/>
      <c r="K22" s="109"/>
      <c r="L22" s="109"/>
      <c r="M22" s="109"/>
    </row>
    <row r="23" spans="1:13" ht="15.6" x14ac:dyDescent="0.3">
      <c r="A23" s="257" t="s">
        <v>135</v>
      </c>
      <c r="B23" s="296">
        <v>274531.57</v>
      </c>
      <c r="C23" s="296">
        <v>274531.57</v>
      </c>
      <c r="D23" s="301">
        <f t="shared" si="0"/>
        <v>100</v>
      </c>
      <c r="H23" s="14"/>
      <c r="I23" s="109"/>
      <c r="J23" s="231"/>
      <c r="K23" s="109"/>
      <c r="L23" s="109"/>
      <c r="M23" s="109"/>
    </row>
    <row r="24" spans="1:13" ht="15.6" x14ac:dyDescent="0.3">
      <c r="A24" s="257" t="s">
        <v>112</v>
      </c>
      <c r="B24" s="296">
        <v>412913.34</v>
      </c>
      <c r="C24" s="296">
        <v>412913.34</v>
      </c>
      <c r="D24" s="301">
        <f t="shared" si="0"/>
        <v>100</v>
      </c>
      <c r="H24" s="14"/>
      <c r="I24" s="109"/>
      <c r="J24" s="231"/>
      <c r="K24" s="109"/>
      <c r="L24" s="109"/>
      <c r="M24" s="109"/>
    </row>
    <row r="25" spans="1:13" ht="15.6" x14ac:dyDescent="0.3">
      <c r="A25" s="257" t="s">
        <v>136</v>
      </c>
      <c r="B25" s="296">
        <v>747348</v>
      </c>
      <c r="C25" s="296">
        <v>747348</v>
      </c>
      <c r="D25" s="301">
        <f t="shared" si="0"/>
        <v>100</v>
      </c>
      <c r="H25" s="14"/>
      <c r="I25" s="109"/>
      <c r="J25" s="231"/>
      <c r="K25" s="109"/>
      <c r="L25" s="109"/>
      <c r="M25" s="109"/>
    </row>
    <row r="26" spans="1:13" ht="15.6" x14ac:dyDescent="0.3">
      <c r="A26" s="257" t="s">
        <v>137</v>
      </c>
      <c r="B26" s="296">
        <v>147340.29999999999</v>
      </c>
      <c r="C26" s="296">
        <v>147340.29999999999</v>
      </c>
      <c r="D26" s="301">
        <f t="shared" si="0"/>
        <v>100</v>
      </c>
      <c r="H26" s="14"/>
      <c r="I26" s="109"/>
      <c r="J26" s="231"/>
      <c r="K26" s="109"/>
      <c r="L26" s="109"/>
      <c r="M26" s="109"/>
    </row>
    <row r="27" spans="1:13" ht="15.6" x14ac:dyDescent="0.3">
      <c r="A27" s="257" t="s">
        <v>138</v>
      </c>
      <c r="B27" s="296">
        <v>571883.23</v>
      </c>
      <c r="C27" s="296">
        <v>569272.31999999995</v>
      </c>
      <c r="D27" s="301">
        <f t="shared" si="0"/>
        <v>99.54345400196469</v>
      </c>
      <c r="H27" s="14"/>
      <c r="I27" s="109"/>
      <c r="J27" s="231"/>
      <c r="K27" s="109"/>
      <c r="L27" s="109"/>
      <c r="M27" s="109"/>
    </row>
    <row r="28" spans="1:13" ht="15.6" x14ac:dyDescent="0.3">
      <c r="A28" s="257" t="s">
        <v>139</v>
      </c>
      <c r="B28" s="296">
        <v>172679.46</v>
      </c>
      <c r="C28" s="296">
        <v>172679.46</v>
      </c>
      <c r="D28" s="301">
        <f t="shared" si="0"/>
        <v>100</v>
      </c>
      <c r="H28" s="14"/>
      <c r="I28" s="109"/>
      <c r="J28" s="231"/>
      <c r="K28" s="109"/>
      <c r="L28" s="109"/>
      <c r="M28" s="109"/>
    </row>
    <row r="29" spans="1:13" ht="15.6" x14ac:dyDescent="0.3">
      <c r="A29" s="257" t="s">
        <v>56</v>
      </c>
      <c r="B29" s="296">
        <v>293503.38</v>
      </c>
      <c r="C29" s="296">
        <v>293503.38</v>
      </c>
      <c r="D29" s="301">
        <f t="shared" si="0"/>
        <v>100</v>
      </c>
      <c r="H29" s="14"/>
      <c r="I29" s="109"/>
      <c r="J29" s="231"/>
      <c r="K29" s="109"/>
      <c r="L29" s="109"/>
      <c r="M29" s="109"/>
    </row>
    <row r="30" spans="1:13" ht="15.6" x14ac:dyDescent="0.3">
      <c r="A30" s="257" t="s">
        <v>39</v>
      </c>
      <c r="B30" s="296">
        <v>1112010.92</v>
      </c>
      <c r="C30" s="296">
        <v>1112010.92</v>
      </c>
      <c r="D30" s="301">
        <f t="shared" si="0"/>
        <v>100</v>
      </c>
      <c r="H30" s="14"/>
      <c r="I30" s="109"/>
      <c r="J30" s="231"/>
      <c r="K30" s="109"/>
      <c r="L30" s="109"/>
      <c r="M30" s="109"/>
    </row>
    <row r="31" spans="1:13" ht="15.6" x14ac:dyDescent="0.3">
      <c r="A31" s="257" t="s">
        <v>108</v>
      </c>
      <c r="B31" s="296">
        <v>112849.92</v>
      </c>
      <c r="C31" s="296">
        <v>106020</v>
      </c>
      <c r="D31" s="301">
        <f t="shared" si="0"/>
        <v>93.947784810126592</v>
      </c>
      <c r="H31" s="14"/>
      <c r="I31" s="109"/>
      <c r="J31" s="231"/>
      <c r="K31" s="109"/>
      <c r="L31" s="109"/>
      <c r="M31" s="109"/>
    </row>
    <row r="32" spans="1:13" ht="15.6" x14ac:dyDescent="0.3">
      <c r="A32" s="257" t="s">
        <v>109</v>
      </c>
      <c r="B32" s="296">
        <v>695268</v>
      </c>
      <c r="C32" s="296">
        <v>695268</v>
      </c>
      <c r="D32" s="301">
        <f t="shared" si="0"/>
        <v>100</v>
      </c>
      <c r="H32" s="14"/>
      <c r="I32" s="109"/>
      <c r="J32" s="231"/>
      <c r="K32" s="109"/>
      <c r="L32" s="109"/>
      <c r="M32" s="109"/>
    </row>
    <row r="33" spans="1:13" ht="15.6" x14ac:dyDescent="0.3">
      <c r="A33" s="257" t="s">
        <v>140</v>
      </c>
      <c r="B33" s="296">
        <v>262702.21000000002</v>
      </c>
      <c r="C33" s="296">
        <v>262702.21000000002</v>
      </c>
      <c r="D33" s="301">
        <f t="shared" si="0"/>
        <v>100</v>
      </c>
      <c r="H33" s="14"/>
      <c r="I33" s="109"/>
      <c r="J33" s="231"/>
      <c r="K33" s="109"/>
      <c r="L33" s="109"/>
      <c r="M33" s="109"/>
    </row>
    <row r="34" spans="1:13" ht="15.6" x14ac:dyDescent="0.3">
      <c r="A34" s="257" t="s">
        <v>141</v>
      </c>
      <c r="B34" s="296">
        <v>1014320.01</v>
      </c>
      <c r="C34" s="296">
        <v>1014320.01</v>
      </c>
      <c r="D34" s="301">
        <f t="shared" si="0"/>
        <v>100</v>
      </c>
      <c r="H34" s="14"/>
      <c r="I34" s="109"/>
      <c r="J34" s="231"/>
      <c r="K34" s="109"/>
      <c r="L34" s="109"/>
      <c r="M34" s="109"/>
    </row>
    <row r="35" spans="1:13" ht="19.5" customHeight="1" x14ac:dyDescent="0.3">
      <c r="A35" s="8" t="s">
        <v>65</v>
      </c>
      <c r="B35" s="251">
        <f>SUM(B5:B34)</f>
        <v>26598740.290000003</v>
      </c>
      <c r="C35" s="251">
        <f>SUM(C5:C34)</f>
        <v>26578228.920000006</v>
      </c>
      <c r="D35" s="302">
        <f t="shared" si="0"/>
        <v>99.922885934535373</v>
      </c>
    </row>
  </sheetData>
  <mergeCells count="1">
    <mergeCell ref="A2:D2"/>
  </mergeCells>
  <pageMargins left="0.39370078740157483" right="0.39370078740157483" top="0.25" bottom="0.23" header="0.18" footer="0.17"/>
  <pageSetup paperSize="9" fitToHeight="0"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1">
    <tabColor rgb="FF00B050"/>
  </sheetPr>
  <dimension ref="A1:M31"/>
  <sheetViews>
    <sheetView view="pageBreakPreview" zoomScale="115" zoomScaleNormal="100" zoomScaleSheetLayoutView="115" workbookViewId="0">
      <selection activeCell="A17" sqref="A17"/>
    </sheetView>
  </sheetViews>
  <sheetFormatPr defaultColWidth="9.109375" defaultRowHeight="15" x14ac:dyDescent="0.3"/>
  <cols>
    <col min="1" max="1" width="44.109375" style="2" customWidth="1"/>
    <col min="2" max="2" width="17.33203125" style="2" customWidth="1"/>
    <col min="3" max="3" width="18.21875" style="2" customWidth="1"/>
    <col min="4" max="4" width="14.88671875" style="2" customWidth="1"/>
    <col min="5" max="6" width="9.109375" style="2"/>
    <col min="7" max="7" width="9.33203125" style="2" bestFit="1" customWidth="1"/>
    <col min="8" max="8" width="18.44140625" style="2" customWidth="1"/>
    <col min="9" max="9" width="9.33203125" style="2" bestFit="1" customWidth="1"/>
    <col min="10" max="12" width="19.6640625" style="2" customWidth="1"/>
    <col min="13" max="13" width="25.6640625" style="2" customWidth="1"/>
    <col min="14" max="16384" width="9.109375" style="2"/>
  </cols>
  <sheetData>
    <row r="1" spans="1:13" ht="15" customHeight="1" x14ac:dyDescent="0.3">
      <c r="A1" s="1"/>
      <c r="B1" s="1"/>
      <c r="C1" s="3"/>
      <c r="D1" s="265"/>
      <c r="E1" s="99" t="s">
        <v>44</v>
      </c>
      <c r="F1" s="99" t="s">
        <v>13</v>
      </c>
      <c r="G1" s="99" t="s">
        <v>14</v>
      </c>
      <c r="H1" s="266" t="s">
        <v>75</v>
      </c>
      <c r="I1" s="98" t="s">
        <v>45</v>
      </c>
      <c r="J1" s="99">
        <f>B6</f>
        <v>322291965.49000001</v>
      </c>
      <c r="K1" s="99">
        <f t="shared" ref="K1:L1" si="0">C6</f>
        <v>322291965.49000001</v>
      </c>
      <c r="L1" s="99">
        <f t="shared" si="0"/>
        <v>100</v>
      </c>
      <c r="M1" s="123"/>
    </row>
    <row r="2" spans="1:13" ht="165.6" customHeight="1" x14ac:dyDescent="0.3">
      <c r="A2" s="384" t="s">
        <v>443</v>
      </c>
      <c r="B2" s="384"/>
      <c r="C2" s="384"/>
      <c r="D2" s="384"/>
      <c r="E2" s="100"/>
      <c r="F2" s="100"/>
      <c r="G2" s="100"/>
      <c r="H2" s="100"/>
      <c r="I2" s="100"/>
      <c r="J2" s="100"/>
      <c r="K2" s="100"/>
      <c r="L2" s="100"/>
      <c r="M2" s="12"/>
    </row>
    <row r="3" spans="1:13" ht="20.25" customHeight="1" x14ac:dyDescent="0.3">
      <c r="A3" s="1"/>
      <c r="B3" s="1"/>
      <c r="C3" s="4"/>
      <c r="D3" s="4" t="s">
        <v>0</v>
      </c>
      <c r="E3" s="101"/>
      <c r="F3" s="101"/>
      <c r="G3" s="101"/>
      <c r="H3" s="101"/>
      <c r="I3" s="102"/>
      <c r="J3" s="103"/>
      <c r="K3" s="103"/>
      <c r="L3" s="103"/>
      <c r="M3" s="12"/>
    </row>
    <row r="4" spans="1:13" ht="39.6" customHeight="1" x14ac:dyDescent="0.3">
      <c r="A4" s="5" t="s">
        <v>3</v>
      </c>
      <c r="B4" s="295" t="s">
        <v>379</v>
      </c>
      <c r="C4" s="295" t="s">
        <v>380</v>
      </c>
      <c r="D4" s="295" t="s">
        <v>407</v>
      </c>
      <c r="E4" s="12"/>
      <c r="F4" s="12"/>
      <c r="G4" s="12"/>
      <c r="H4" s="12"/>
      <c r="I4" s="12"/>
      <c r="J4" s="104"/>
      <c r="K4" s="104"/>
      <c r="L4" s="104"/>
      <c r="M4" s="104"/>
    </row>
    <row r="5" spans="1:13" ht="15.6" x14ac:dyDescent="0.3">
      <c r="A5" s="257" t="s">
        <v>104</v>
      </c>
      <c r="B5" s="244">
        <v>322291965.49000001</v>
      </c>
      <c r="C5" s="296">
        <v>322291965.49000001</v>
      </c>
      <c r="D5" s="298">
        <f>C5/B5*100</f>
        <v>100</v>
      </c>
      <c r="E5" s="12"/>
      <c r="F5" s="12"/>
      <c r="G5" s="12"/>
      <c r="H5" s="109"/>
      <c r="I5" s="109"/>
      <c r="J5" s="109"/>
      <c r="K5" s="109"/>
      <c r="L5" s="109"/>
      <c r="M5" s="12"/>
    </row>
    <row r="6" spans="1:13" ht="19.2" customHeight="1" x14ac:dyDescent="0.3">
      <c r="A6" s="8" t="s">
        <v>65</v>
      </c>
      <c r="B6" s="9">
        <f>SUM(B5:B5)</f>
        <v>322291965.49000001</v>
      </c>
      <c r="C6" s="105">
        <f>SUM(C5:C5)</f>
        <v>322291965.49000001</v>
      </c>
      <c r="D6" s="299">
        <f>C6/B6*100</f>
        <v>100</v>
      </c>
      <c r="E6" s="12"/>
      <c r="F6" s="12"/>
      <c r="G6" s="12"/>
      <c r="H6" s="12"/>
      <c r="I6" s="12"/>
      <c r="J6" s="12"/>
      <c r="K6" s="12"/>
      <c r="L6" s="12"/>
      <c r="M6" s="12"/>
    </row>
    <row r="7" spans="1:13" ht="15" customHeight="1" x14ac:dyDescent="0.3">
      <c r="E7" s="12"/>
      <c r="F7" s="12"/>
      <c r="G7" s="12"/>
      <c r="H7" s="12"/>
      <c r="I7" s="12"/>
      <c r="J7" s="12"/>
      <c r="K7" s="12"/>
      <c r="L7" s="12"/>
      <c r="M7" s="12"/>
    </row>
    <row r="8" spans="1:13" ht="15" customHeight="1" x14ac:dyDescent="0.3"/>
    <row r="9" spans="1:13" ht="15" customHeight="1" x14ac:dyDescent="0.3"/>
    <row r="10" spans="1:13" ht="15" customHeight="1" x14ac:dyDescent="0.3"/>
    <row r="11" spans="1:13" ht="15" customHeight="1" x14ac:dyDescent="0.3"/>
    <row r="12" spans="1:13" ht="15" customHeight="1" x14ac:dyDescent="0.3"/>
    <row r="13" spans="1:13" ht="15" customHeight="1" x14ac:dyDescent="0.3"/>
    <row r="14" spans="1:13" ht="15" customHeight="1" x14ac:dyDescent="0.3"/>
    <row r="15" spans="1:13" ht="15" customHeight="1" x14ac:dyDescent="0.3"/>
    <row r="16" spans="1:13" ht="15" customHeight="1" x14ac:dyDescent="0.3"/>
    <row r="17" ht="15" customHeight="1" x14ac:dyDescent="0.3"/>
    <row r="18" ht="15" customHeight="1" x14ac:dyDescent="0.3"/>
    <row r="19" ht="15" customHeight="1" x14ac:dyDescent="0.3"/>
    <row r="20" ht="15" customHeight="1" x14ac:dyDescent="0.3"/>
    <row r="21" ht="15" customHeight="1" x14ac:dyDescent="0.3"/>
    <row r="22" ht="15" customHeight="1" x14ac:dyDescent="0.3"/>
    <row r="23" ht="15" customHeight="1" x14ac:dyDescent="0.3"/>
    <row r="24" ht="15" customHeight="1" x14ac:dyDescent="0.3"/>
    <row r="25" ht="15" customHeight="1" x14ac:dyDescent="0.3"/>
    <row r="26" ht="15" customHeight="1" x14ac:dyDescent="0.3"/>
    <row r="27" ht="15" customHeight="1" x14ac:dyDescent="0.3"/>
    <row r="28" ht="15" customHeight="1" x14ac:dyDescent="0.3"/>
    <row r="29" ht="15" customHeight="1" x14ac:dyDescent="0.3"/>
    <row r="30" ht="15" customHeight="1" x14ac:dyDescent="0.3"/>
    <row r="31" ht="19.5" customHeight="1" x14ac:dyDescent="0.3"/>
  </sheetData>
  <mergeCells count="1">
    <mergeCell ref="A2:D2"/>
  </mergeCells>
  <pageMargins left="0.39370078740157483" right="0.39370078740157483" top="0.57999999999999996" bottom="0.74803149606299213" header="0.31496062992125984" footer="0.31496062992125984"/>
  <pageSetup paperSize="9" fitToHeight="0"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2">
    <tabColor rgb="FF00B050"/>
  </sheetPr>
  <dimension ref="A1:M33"/>
  <sheetViews>
    <sheetView view="pageBreakPreview" zoomScale="115" zoomScaleNormal="100" zoomScaleSheetLayoutView="115" workbookViewId="0">
      <selection activeCell="A10" sqref="A10:XFD14"/>
    </sheetView>
  </sheetViews>
  <sheetFormatPr defaultColWidth="9.109375" defaultRowHeight="15" x14ac:dyDescent="0.3"/>
  <cols>
    <col min="1" max="1" width="45" style="2" customWidth="1"/>
    <col min="2" max="2" width="17.44140625" style="262" customWidth="1"/>
    <col min="3" max="3" width="18" style="2" customWidth="1"/>
    <col min="4" max="4" width="14.6640625" style="2" customWidth="1"/>
    <col min="5" max="6" width="9.109375" style="2"/>
    <col min="7" max="7" width="9.33203125" style="2" bestFit="1" customWidth="1"/>
    <col min="8" max="8" width="18.44140625" style="2" customWidth="1"/>
    <col min="9" max="9" width="9.33203125" style="2" bestFit="1" customWidth="1"/>
    <col min="10" max="12" width="19.6640625" style="2" customWidth="1"/>
    <col min="13" max="13" width="23.33203125" style="2" customWidth="1"/>
    <col min="14" max="16384" width="9.109375" style="2"/>
  </cols>
  <sheetData>
    <row r="1" spans="1:13" ht="13.8" customHeight="1" x14ac:dyDescent="0.3">
      <c r="A1" s="1"/>
      <c r="B1" s="253"/>
      <c r="C1" s="3"/>
      <c r="D1" s="265"/>
      <c r="E1" s="99" t="s">
        <v>25</v>
      </c>
      <c r="F1" s="99" t="s">
        <v>13</v>
      </c>
      <c r="G1" s="99" t="s">
        <v>22</v>
      </c>
      <c r="H1" s="266" t="s">
        <v>76</v>
      </c>
      <c r="I1" s="98" t="s">
        <v>35</v>
      </c>
      <c r="J1" s="220">
        <v>3218670</v>
      </c>
      <c r="K1" s="214">
        <v>0</v>
      </c>
      <c r="L1" s="99">
        <f>D7</f>
        <v>100</v>
      </c>
      <c r="M1" s="123"/>
    </row>
    <row r="2" spans="1:13" ht="105" customHeight="1" x14ac:dyDescent="0.3">
      <c r="A2" s="387" t="s">
        <v>444</v>
      </c>
      <c r="B2" s="387"/>
      <c r="C2" s="387"/>
      <c r="D2" s="387"/>
      <c r="E2" s="99" t="s">
        <v>25</v>
      </c>
      <c r="F2" s="99" t="s">
        <v>13</v>
      </c>
      <c r="G2" s="99" t="s">
        <v>22</v>
      </c>
      <c r="H2" s="266" t="s">
        <v>76</v>
      </c>
      <c r="I2" s="98">
        <v>522</v>
      </c>
      <c r="J2" s="220">
        <f>130192920-39035345.96</f>
        <v>91157574.039999992</v>
      </c>
      <c r="K2" s="220">
        <v>0</v>
      </c>
      <c r="L2" s="220">
        <v>0</v>
      </c>
      <c r="M2" s="12"/>
    </row>
    <row r="3" spans="1:13" ht="20.25" customHeight="1" x14ac:dyDescent="0.3">
      <c r="A3" s="1"/>
      <c r="B3" s="253"/>
      <c r="C3" s="4"/>
      <c r="D3" s="4" t="s">
        <v>0</v>
      </c>
      <c r="E3" s="101"/>
      <c r="F3" s="101"/>
      <c r="G3" s="101"/>
      <c r="H3" s="101"/>
      <c r="I3" s="102"/>
      <c r="J3" s="103"/>
      <c r="K3" s="103"/>
      <c r="L3" s="103"/>
      <c r="M3" s="12"/>
    </row>
    <row r="4" spans="1:13" ht="48.75" customHeight="1" x14ac:dyDescent="0.3">
      <c r="A4" s="63" t="s">
        <v>3</v>
      </c>
      <c r="B4" s="295" t="s">
        <v>379</v>
      </c>
      <c r="C4" s="295" t="s">
        <v>380</v>
      </c>
      <c r="D4" s="295" t="s">
        <v>407</v>
      </c>
      <c r="E4" s="12"/>
      <c r="F4" s="12"/>
      <c r="G4" s="12"/>
      <c r="H4" s="12"/>
      <c r="I4" s="12"/>
      <c r="J4" s="104"/>
      <c r="K4" s="104"/>
      <c r="L4" s="109"/>
      <c r="M4" s="12"/>
    </row>
    <row r="5" spans="1:13" ht="15.6" x14ac:dyDescent="0.3">
      <c r="A5" s="257" t="s">
        <v>137</v>
      </c>
      <c r="B5" s="237">
        <v>91157574.040000007</v>
      </c>
      <c r="C5" s="237">
        <v>91157574.040000007</v>
      </c>
      <c r="D5" s="352">
        <f>C5/B5*100</f>
        <v>100</v>
      </c>
      <c r="H5" s="231"/>
      <c r="I5" s="231"/>
      <c r="J5" s="6"/>
      <c r="K5" s="6"/>
      <c r="L5" s="6"/>
    </row>
    <row r="6" spans="1:13" s="215" customFormat="1" ht="15.6" x14ac:dyDescent="0.3">
      <c r="A6" s="243" t="s">
        <v>39</v>
      </c>
      <c r="B6" s="296">
        <v>3218670</v>
      </c>
      <c r="C6" s="296">
        <v>3218670</v>
      </c>
      <c r="D6" s="352">
        <f t="shared" ref="D6:D7" si="0">C6/B6*100</f>
        <v>100</v>
      </c>
      <c r="H6" s="231"/>
      <c r="I6" s="231"/>
      <c r="J6" s="195"/>
      <c r="K6" s="195"/>
      <c r="L6" s="195"/>
    </row>
    <row r="7" spans="1:13" ht="19.8" customHeight="1" x14ac:dyDescent="0.3">
      <c r="A7" s="8" t="s">
        <v>65</v>
      </c>
      <c r="B7" s="251">
        <f>SUM(B5:B6)</f>
        <v>94376244.040000007</v>
      </c>
      <c r="C7" s="251">
        <f>SUM(C5:C6)</f>
        <v>94376244.040000007</v>
      </c>
      <c r="D7" s="353">
        <f t="shared" si="0"/>
        <v>100</v>
      </c>
    </row>
    <row r="8" spans="1:13" ht="15" customHeight="1" x14ac:dyDescent="0.3"/>
    <row r="9" spans="1:13" ht="15" customHeight="1" x14ac:dyDescent="0.3">
      <c r="B9" s="236"/>
      <c r="C9" s="132"/>
      <c r="D9" s="132"/>
    </row>
    <row r="10" spans="1:13" ht="15" customHeight="1" x14ac:dyDescent="0.3"/>
    <row r="11" spans="1:13" ht="15" customHeight="1" x14ac:dyDescent="0.3"/>
    <row r="12" spans="1:13" ht="15" customHeight="1" x14ac:dyDescent="0.3"/>
    <row r="13" spans="1:13" ht="15" customHeight="1" x14ac:dyDescent="0.3"/>
    <row r="14" spans="1:13" ht="15" customHeight="1" x14ac:dyDescent="0.3"/>
    <row r="15" spans="1:13" ht="15" customHeight="1" x14ac:dyDescent="0.3"/>
    <row r="16" spans="1:13" ht="15" customHeight="1" x14ac:dyDescent="0.3"/>
    <row r="17" ht="15" customHeight="1" x14ac:dyDescent="0.3"/>
    <row r="18" ht="15" customHeight="1" x14ac:dyDescent="0.3"/>
    <row r="19" ht="15" customHeight="1" x14ac:dyDescent="0.3"/>
    <row r="20" ht="15" customHeight="1" x14ac:dyDescent="0.3"/>
    <row r="21" ht="15" customHeight="1" x14ac:dyDescent="0.3"/>
    <row r="22" ht="15" customHeight="1" x14ac:dyDescent="0.3"/>
    <row r="23" ht="15" customHeight="1" x14ac:dyDescent="0.3"/>
    <row r="24" ht="15" customHeight="1" x14ac:dyDescent="0.3"/>
    <row r="25" ht="15" customHeight="1" x14ac:dyDescent="0.3"/>
    <row r="26" ht="15" customHeight="1" x14ac:dyDescent="0.3"/>
    <row r="27" ht="15" customHeight="1" x14ac:dyDescent="0.3"/>
    <row r="28" ht="15" customHeight="1" x14ac:dyDescent="0.3"/>
    <row r="29" ht="15" customHeight="1" x14ac:dyDescent="0.3"/>
    <row r="30" ht="15" customHeight="1" x14ac:dyDescent="0.3"/>
    <row r="31" ht="15" customHeight="1" x14ac:dyDescent="0.3"/>
    <row r="32" ht="15" customHeight="1" x14ac:dyDescent="0.3"/>
    <row r="33" ht="19.5" customHeight="1" x14ac:dyDescent="0.3"/>
  </sheetData>
  <mergeCells count="1">
    <mergeCell ref="A2:D2"/>
  </mergeCells>
  <pageMargins left="0.39370078740157483" right="0.39370078740157483" top="0.54" bottom="0.74803149606299213" header="0.31496062992125984" footer="0.31496062992125984"/>
  <pageSetup paperSize="9" fitToHeight="0"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3">
    <tabColor rgb="FF00B050"/>
  </sheetPr>
  <dimension ref="A1:N29"/>
  <sheetViews>
    <sheetView view="pageBreakPreview" zoomScale="115" zoomScaleNormal="100" zoomScaleSheetLayoutView="115" workbookViewId="0">
      <selection activeCell="A9" sqref="A9:XFD16"/>
    </sheetView>
  </sheetViews>
  <sheetFormatPr defaultColWidth="9.109375" defaultRowHeight="15" x14ac:dyDescent="0.3"/>
  <cols>
    <col min="1" max="1" width="37.5546875" style="2" customWidth="1"/>
    <col min="2" max="2" width="17.21875" style="262" customWidth="1"/>
    <col min="3" max="3" width="18.109375" style="262" customWidth="1"/>
    <col min="4" max="4" width="18.109375" style="2" customWidth="1"/>
    <col min="5" max="5" width="13.88671875" style="2" customWidth="1"/>
    <col min="6" max="7" width="9.109375" style="2"/>
    <col min="8" max="8" width="9.33203125" style="2" bestFit="1" customWidth="1"/>
    <col min="9" max="9" width="18.44140625" style="2" customWidth="1"/>
    <col min="10" max="10" width="9.33203125" style="2" bestFit="1" customWidth="1"/>
    <col min="11" max="13" width="19.6640625" style="2" customWidth="1"/>
    <col min="14" max="14" width="21.6640625" style="2" customWidth="1"/>
    <col min="15" max="16384" width="9.109375" style="2"/>
  </cols>
  <sheetData>
    <row r="1" spans="1:14" ht="13.2" customHeight="1" x14ac:dyDescent="0.3">
      <c r="A1" s="1"/>
      <c r="B1" s="253"/>
      <c r="C1" s="253"/>
      <c r="D1" s="3"/>
      <c r="E1" s="265"/>
      <c r="F1" s="99" t="s">
        <v>25</v>
      </c>
      <c r="G1" s="99" t="s">
        <v>13</v>
      </c>
      <c r="H1" s="99" t="s">
        <v>22</v>
      </c>
      <c r="I1" s="220" t="s">
        <v>51</v>
      </c>
      <c r="J1" s="98">
        <v>522</v>
      </c>
      <c r="K1" s="99">
        <f>B6</f>
        <v>207361216.83000001</v>
      </c>
      <c r="L1" s="99">
        <f>D6</f>
        <v>193455965.31999999</v>
      </c>
      <c r="M1" s="99">
        <f>E6</f>
        <v>100</v>
      </c>
      <c r="N1" s="123"/>
    </row>
    <row r="2" spans="1:14" ht="116.4" customHeight="1" x14ac:dyDescent="0.3">
      <c r="A2" s="387" t="s">
        <v>432</v>
      </c>
      <c r="B2" s="387"/>
      <c r="C2" s="387"/>
      <c r="D2" s="387"/>
      <c r="E2" s="387"/>
      <c r="F2" s="114"/>
      <c r="G2" s="114"/>
      <c r="H2" s="114"/>
      <c r="I2" s="114"/>
      <c r="J2" s="114"/>
      <c r="K2" s="114"/>
      <c r="L2" s="114"/>
      <c r="M2" s="114"/>
      <c r="N2" s="115"/>
    </row>
    <row r="3" spans="1:14" ht="20.25" customHeight="1" x14ac:dyDescent="0.3">
      <c r="A3" s="1"/>
      <c r="B3" s="253"/>
      <c r="C3" s="253"/>
      <c r="D3" s="4"/>
      <c r="E3" s="4" t="s">
        <v>0</v>
      </c>
      <c r="F3" s="116"/>
      <c r="G3" s="116"/>
      <c r="H3" s="116"/>
      <c r="I3" s="116"/>
      <c r="J3" s="117"/>
      <c r="K3" s="118"/>
      <c r="L3" s="118"/>
      <c r="M3" s="118"/>
      <c r="N3" s="115"/>
    </row>
    <row r="4" spans="1:14" ht="103.2" customHeight="1" x14ac:dyDescent="0.3">
      <c r="A4" s="64" t="s">
        <v>3</v>
      </c>
      <c r="B4" s="295" t="s">
        <v>382</v>
      </c>
      <c r="C4" s="295" t="s">
        <v>383</v>
      </c>
      <c r="D4" s="295" t="s">
        <v>380</v>
      </c>
      <c r="E4" s="295" t="s">
        <v>384</v>
      </c>
      <c r="K4" s="56"/>
      <c r="L4" s="56"/>
      <c r="M4" s="6"/>
    </row>
    <row r="5" spans="1:14" ht="22.5" customHeight="1" x14ac:dyDescent="0.3">
      <c r="A5" s="202" t="s">
        <v>5</v>
      </c>
      <c r="B5" s="207">
        <v>207361216.83000001</v>
      </c>
      <c r="C5" s="207">
        <v>193455965.31999999</v>
      </c>
      <c r="D5" s="207">
        <v>193455965.31999999</v>
      </c>
      <c r="E5" s="334">
        <f>D5/C5*100</f>
        <v>100</v>
      </c>
      <c r="I5" s="231"/>
      <c r="J5" s="231"/>
      <c r="K5" s="6"/>
      <c r="L5" s="6"/>
      <c r="M5" s="6"/>
    </row>
    <row r="6" spans="1:14" ht="19.5" customHeight="1" x14ac:dyDescent="0.3">
      <c r="A6" s="8" t="s">
        <v>65</v>
      </c>
      <c r="B6" s="251">
        <f t="shared" ref="B6:C6" si="0">SUM(B5:B5)</f>
        <v>207361216.83000001</v>
      </c>
      <c r="C6" s="251">
        <f t="shared" si="0"/>
        <v>193455965.31999999</v>
      </c>
      <c r="D6" s="105">
        <f>SUM(D5:D5)</f>
        <v>193455965.31999999</v>
      </c>
      <c r="E6" s="335">
        <f>D6/C6*100</f>
        <v>100</v>
      </c>
    </row>
    <row r="7" spans="1:14" ht="15" customHeight="1" x14ac:dyDescent="0.3"/>
    <row r="8" spans="1:14" ht="15" customHeight="1" x14ac:dyDescent="0.3">
      <c r="B8" s="236"/>
      <c r="C8" s="236"/>
      <c r="D8" s="132"/>
      <c r="E8" s="132"/>
    </row>
    <row r="9" spans="1:14" ht="15" customHeight="1" x14ac:dyDescent="0.3">
      <c r="A9" s="262"/>
      <c r="D9" s="262"/>
      <c r="E9" s="262"/>
    </row>
    <row r="10" spans="1:14" ht="56.4" customHeight="1" x14ac:dyDescent="0.3">
      <c r="A10" s="392" t="s">
        <v>433</v>
      </c>
      <c r="B10" s="392"/>
      <c r="C10" s="392"/>
      <c r="D10" s="392"/>
      <c r="E10" s="392"/>
    </row>
    <row r="11" spans="1:14" ht="15" customHeight="1" x14ac:dyDescent="0.3"/>
    <row r="12" spans="1:14" ht="15" customHeight="1" x14ac:dyDescent="0.3"/>
    <row r="13" spans="1:14" ht="15" customHeight="1" x14ac:dyDescent="0.3"/>
    <row r="14" spans="1:14" ht="15" customHeight="1" x14ac:dyDescent="0.3"/>
    <row r="15" spans="1:14" ht="15" customHeight="1" x14ac:dyDescent="0.3"/>
    <row r="16" spans="1:14" ht="15" customHeight="1" x14ac:dyDescent="0.3"/>
    <row r="17" ht="15" customHeight="1" x14ac:dyDescent="0.3"/>
    <row r="18" ht="15" customHeight="1" x14ac:dyDescent="0.3"/>
    <row r="19" ht="15" customHeight="1" x14ac:dyDescent="0.3"/>
    <row r="20" ht="15" customHeight="1" x14ac:dyDescent="0.3"/>
    <row r="21" ht="15" customHeight="1" x14ac:dyDescent="0.3"/>
    <row r="22" ht="15" customHeight="1" x14ac:dyDescent="0.3"/>
    <row r="23" ht="15" customHeight="1" x14ac:dyDescent="0.3"/>
    <row r="24" ht="15" customHeight="1" x14ac:dyDescent="0.3"/>
    <row r="25" ht="15" customHeight="1" x14ac:dyDescent="0.3"/>
    <row r="26" ht="15" customHeight="1" x14ac:dyDescent="0.3"/>
    <row r="27" ht="15" customHeight="1" x14ac:dyDescent="0.3"/>
    <row r="28" ht="15" customHeight="1" x14ac:dyDescent="0.3"/>
    <row r="29" ht="19.5" customHeight="1" x14ac:dyDescent="0.3"/>
  </sheetData>
  <mergeCells count="2">
    <mergeCell ref="A10:E10"/>
    <mergeCell ref="A2:E2"/>
  </mergeCells>
  <pageMargins left="0.39370078740157483" right="0.39370078740157483" top="0.54" bottom="0.74803149606299213" header="0.31496062992125984" footer="0.31496062992125984"/>
  <pageSetup paperSize="9" scale="90"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4"/>
  <dimension ref="A1:N10"/>
  <sheetViews>
    <sheetView view="pageBreakPreview" zoomScale="115" zoomScaleNormal="100" zoomScaleSheetLayoutView="115" workbookViewId="0">
      <selection activeCell="C9" sqref="C9"/>
    </sheetView>
  </sheetViews>
  <sheetFormatPr defaultColWidth="9.109375" defaultRowHeight="15" x14ac:dyDescent="0.3"/>
  <cols>
    <col min="1" max="1" width="42.109375" style="2" customWidth="1"/>
    <col min="2" max="2" width="17.33203125" style="2" customWidth="1"/>
    <col min="3" max="3" width="17.109375" style="262" customWidth="1"/>
    <col min="4" max="4" width="14.77734375" style="2" customWidth="1"/>
    <col min="5" max="5" width="13.77734375" style="2" customWidth="1"/>
    <col min="6" max="6" width="9.5546875" style="2" customWidth="1"/>
    <col min="7" max="8" width="9.109375" style="2"/>
    <col min="9" max="9" width="15.44140625" style="2" bestFit="1" customWidth="1"/>
    <col min="10" max="10" width="9.109375" style="2"/>
    <col min="11" max="13" width="19.6640625" style="2" customWidth="1"/>
    <col min="14" max="14" width="34" style="2" customWidth="1"/>
    <col min="15" max="16384" width="9.109375" style="2"/>
  </cols>
  <sheetData>
    <row r="1" spans="1:14" ht="13.2" customHeight="1" x14ac:dyDescent="0.3">
      <c r="A1" s="1"/>
      <c r="B1" s="1"/>
      <c r="C1" s="291"/>
      <c r="D1" s="3"/>
      <c r="E1" s="265"/>
      <c r="F1" s="98" t="s">
        <v>148</v>
      </c>
      <c r="G1" s="98" t="s">
        <v>34</v>
      </c>
      <c r="H1" s="99" t="s">
        <v>14</v>
      </c>
      <c r="I1" s="266" t="s">
        <v>149</v>
      </c>
      <c r="J1" s="98">
        <v>522</v>
      </c>
      <c r="K1" s="99">
        <v>1463554290</v>
      </c>
      <c r="L1" s="99">
        <v>0</v>
      </c>
      <c r="M1" s="99">
        <v>0</v>
      </c>
      <c r="N1" s="87"/>
    </row>
    <row r="2" spans="1:14" ht="108" customHeight="1" x14ac:dyDescent="0.3">
      <c r="A2" s="386" t="s">
        <v>438</v>
      </c>
      <c r="B2" s="386"/>
      <c r="C2" s="386"/>
      <c r="D2" s="386"/>
      <c r="E2" s="386"/>
      <c r="F2" s="100"/>
      <c r="G2" s="100"/>
      <c r="H2" s="100"/>
      <c r="I2" s="100"/>
      <c r="J2" s="100"/>
      <c r="K2" s="100"/>
      <c r="L2" s="100"/>
      <c r="M2" s="100"/>
      <c r="N2" s="12"/>
    </row>
    <row r="3" spans="1:14" ht="20.25" customHeight="1" x14ac:dyDescent="0.3">
      <c r="A3" s="1"/>
      <c r="B3" s="1"/>
      <c r="C3" s="291"/>
      <c r="D3" s="4"/>
      <c r="E3" s="4" t="s">
        <v>0</v>
      </c>
      <c r="F3" s="101"/>
      <c r="G3" s="101"/>
      <c r="H3" s="101"/>
      <c r="I3" s="101"/>
      <c r="J3" s="102"/>
      <c r="K3" s="103"/>
      <c r="L3" s="103"/>
      <c r="M3" s="103"/>
      <c r="N3" s="12"/>
    </row>
    <row r="4" spans="1:14" ht="106.2" customHeight="1" x14ac:dyDescent="0.3">
      <c r="A4" s="61" t="s">
        <v>3</v>
      </c>
      <c r="B4" s="295" t="s">
        <v>382</v>
      </c>
      <c r="C4" s="295" t="s">
        <v>383</v>
      </c>
      <c r="D4" s="345" t="s">
        <v>380</v>
      </c>
      <c r="E4" s="346" t="s">
        <v>384</v>
      </c>
      <c r="F4" s="12"/>
      <c r="G4" s="12"/>
      <c r="H4" s="12"/>
      <c r="I4" s="12"/>
      <c r="J4" s="12"/>
      <c r="K4" s="104"/>
      <c r="L4" s="104"/>
      <c r="M4" s="104"/>
      <c r="N4" s="12"/>
    </row>
    <row r="5" spans="1:14" ht="18.600000000000001" customHeight="1" x14ac:dyDescent="0.3">
      <c r="A5" s="233" t="s">
        <v>5</v>
      </c>
      <c r="B5" s="234">
        <v>1463554290</v>
      </c>
      <c r="C5" s="296">
        <v>0</v>
      </c>
      <c r="D5" s="181">
        <v>0</v>
      </c>
      <c r="E5" s="193">
        <v>0</v>
      </c>
      <c r="F5" s="12"/>
      <c r="G5" s="12"/>
      <c r="H5" s="12"/>
      <c r="I5" s="12"/>
      <c r="J5" s="12"/>
      <c r="K5" s="120"/>
      <c r="L5" s="120"/>
      <c r="M5" s="120"/>
      <c r="N5" s="12"/>
    </row>
    <row r="6" spans="1:14" ht="21.6" customHeight="1" x14ac:dyDescent="0.3">
      <c r="A6" s="8" t="s">
        <v>65</v>
      </c>
      <c r="B6" s="9">
        <f>SUM(B5:B5)</f>
        <v>1463554290</v>
      </c>
      <c r="C6" s="251">
        <f>SUM(C5:C5)</f>
        <v>0</v>
      </c>
      <c r="D6" s="105">
        <f>SUM(D5:D5)</f>
        <v>0</v>
      </c>
      <c r="E6" s="107">
        <f>SUM(E5:E5)</f>
        <v>0</v>
      </c>
    </row>
    <row r="8" spans="1:14" ht="15.6" x14ac:dyDescent="0.3">
      <c r="B8" s="236"/>
      <c r="C8" s="236"/>
      <c r="D8" s="132"/>
      <c r="E8" s="132"/>
    </row>
    <row r="9" spans="1:14" ht="27" customHeight="1" x14ac:dyDescent="0.3">
      <c r="A9" s="262"/>
      <c r="B9" s="262"/>
      <c r="D9" s="262"/>
      <c r="E9" s="262"/>
    </row>
    <row r="10" spans="1:14" ht="53.4" customHeight="1" x14ac:dyDescent="0.3">
      <c r="A10" s="385" t="s">
        <v>439</v>
      </c>
      <c r="B10" s="385"/>
      <c r="C10" s="385"/>
      <c r="D10" s="385"/>
      <c r="E10" s="385"/>
    </row>
  </sheetData>
  <mergeCells count="2">
    <mergeCell ref="A10:E10"/>
    <mergeCell ref="A2:E2"/>
  </mergeCells>
  <pageMargins left="0.39370078740157483" right="0.39370078740157483" top="0.56999999999999995" bottom="0.74803149606299213" header="0.31496062992125984" footer="0.31496062992125984"/>
  <pageSetup paperSize="9" scale="90" fitToHeight="0"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8">
    <tabColor theme="0" tint="-0.14999847407452621"/>
  </sheetPr>
  <dimension ref="A1:P11"/>
  <sheetViews>
    <sheetView view="pageBreakPreview" zoomScale="115" zoomScaleNormal="100" zoomScaleSheetLayoutView="115" workbookViewId="0">
      <selection activeCell="A9" sqref="A9:XFD16"/>
    </sheetView>
  </sheetViews>
  <sheetFormatPr defaultColWidth="9.109375" defaultRowHeight="15" x14ac:dyDescent="0.3"/>
  <cols>
    <col min="1" max="1" width="42.6640625" style="2" customWidth="1"/>
    <col min="2" max="2" width="16.44140625" style="262" customWidth="1"/>
    <col min="3" max="3" width="16.77734375" style="262" customWidth="1"/>
    <col min="4" max="4" width="16" style="262" customWidth="1"/>
    <col min="5" max="5" width="13.77734375" style="2" customWidth="1"/>
    <col min="6" max="6" width="9.109375" style="2"/>
    <col min="7" max="8" width="7.109375" style="2" customWidth="1"/>
    <col min="9" max="9" width="18.44140625" style="2" customWidth="1"/>
    <col min="10" max="10" width="9.33203125" style="2" bestFit="1" customWidth="1"/>
    <col min="11" max="13" width="19.6640625" style="2" customWidth="1"/>
    <col min="14" max="14" width="17.5546875" style="2" customWidth="1"/>
    <col min="15" max="16384" width="9.109375" style="2"/>
  </cols>
  <sheetData>
    <row r="1" spans="1:16" ht="12.6" customHeight="1" x14ac:dyDescent="0.3">
      <c r="A1" s="1"/>
      <c r="B1" s="253"/>
      <c r="C1" s="291"/>
      <c r="D1" s="254"/>
      <c r="E1" s="265"/>
      <c r="F1" s="99" t="s">
        <v>25</v>
      </c>
      <c r="G1" s="99" t="s">
        <v>13</v>
      </c>
      <c r="H1" s="99" t="s">
        <v>22</v>
      </c>
      <c r="I1" s="99" t="s">
        <v>143</v>
      </c>
      <c r="J1" s="98">
        <v>522</v>
      </c>
      <c r="K1" s="214">
        <f>B6</f>
        <v>183398672.81999999</v>
      </c>
      <c r="L1" s="214">
        <f>D6</f>
        <v>176062010.00999999</v>
      </c>
      <c r="M1" s="214">
        <v>50000000</v>
      </c>
      <c r="N1" s="123"/>
    </row>
    <row r="2" spans="1:16" ht="117.6" customHeight="1" x14ac:dyDescent="0.3">
      <c r="A2" s="387" t="s">
        <v>434</v>
      </c>
      <c r="B2" s="387"/>
      <c r="C2" s="387"/>
      <c r="D2" s="387"/>
      <c r="E2" s="387"/>
      <c r="F2" s="100"/>
      <c r="G2" s="100"/>
      <c r="H2" s="100"/>
      <c r="I2" s="100"/>
      <c r="J2" s="100"/>
      <c r="K2" s="100"/>
      <c r="L2" s="100"/>
      <c r="M2" s="100"/>
      <c r="N2" s="12"/>
      <c r="O2" s="12"/>
      <c r="P2" s="12"/>
    </row>
    <row r="3" spans="1:16" ht="20.25" customHeight="1" x14ac:dyDescent="0.3">
      <c r="A3" s="1"/>
      <c r="B3" s="253"/>
      <c r="C3" s="291"/>
      <c r="D3" s="255"/>
      <c r="E3" s="4" t="s">
        <v>0</v>
      </c>
      <c r="F3" s="101"/>
      <c r="G3" s="101"/>
      <c r="H3" s="101"/>
      <c r="I3" s="101"/>
      <c r="J3" s="102"/>
      <c r="K3" s="103"/>
      <c r="L3" s="103"/>
      <c r="M3" s="103"/>
      <c r="N3" s="12"/>
      <c r="O3" s="12"/>
      <c r="P3" s="12"/>
    </row>
    <row r="4" spans="1:16" ht="102" customHeight="1" x14ac:dyDescent="0.3">
      <c r="A4" s="69" t="s">
        <v>3</v>
      </c>
      <c r="B4" s="295" t="s">
        <v>382</v>
      </c>
      <c r="C4" s="295" t="s">
        <v>383</v>
      </c>
      <c r="D4" s="295" t="s">
        <v>380</v>
      </c>
      <c r="E4" s="295" t="s">
        <v>384</v>
      </c>
      <c r="F4" s="12"/>
      <c r="G4" s="12"/>
      <c r="H4" s="12"/>
      <c r="I4" s="12"/>
      <c r="J4" s="12"/>
      <c r="K4" s="104"/>
      <c r="L4" s="104"/>
      <c r="M4" s="104"/>
      <c r="N4" s="12"/>
      <c r="O4" s="12"/>
      <c r="P4" s="12"/>
    </row>
    <row r="5" spans="1:16" ht="18.600000000000001" customHeight="1" x14ac:dyDescent="0.3">
      <c r="A5" s="233" t="s">
        <v>5</v>
      </c>
      <c r="B5" s="207">
        <v>183398672.81999999</v>
      </c>
      <c r="C5" s="207">
        <v>176062010.00999999</v>
      </c>
      <c r="D5" s="207">
        <v>176062010.00999999</v>
      </c>
      <c r="E5" s="334">
        <f>D5/C5*100</f>
        <v>100</v>
      </c>
      <c r="F5" s="12"/>
      <c r="G5" s="12"/>
      <c r="H5" s="109"/>
      <c r="I5" s="109"/>
      <c r="J5" s="109"/>
      <c r="K5" s="125"/>
      <c r="L5" s="125"/>
      <c r="M5" s="125"/>
      <c r="N5" s="12"/>
      <c r="O5" s="12"/>
      <c r="P5" s="12"/>
    </row>
    <row r="6" spans="1:16" ht="19.8" customHeight="1" x14ac:dyDescent="0.3">
      <c r="A6" s="8" t="s">
        <v>65</v>
      </c>
      <c r="B6" s="251">
        <f>SUM(B5:B5)</f>
        <v>183398672.81999999</v>
      </c>
      <c r="C6" s="251">
        <f t="shared" ref="C6:D6" si="0">SUM(C5:C5)</f>
        <v>176062010.00999999</v>
      </c>
      <c r="D6" s="251">
        <f t="shared" si="0"/>
        <v>176062010.00999999</v>
      </c>
      <c r="E6" s="335">
        <f>D6/C6*100</f>
        <v>100</v>
      </c>
      <c r="F6" s="12"/>
      <c r="G6" s="12"/>
      <c r="H6" s="12"/>
      <c r="I6" s="12"/>
      <c r="J6" s="12"/>
      <c r="K6" s="12"/>
      <c r="L6" s="12"/>
      <c r="M6" s="12"/>
      <c r="N6" s="12"/>
      <c r="O6" s="12"/>
      <c r="P6" s="12"/>
    </row>
    <row r="7" spans="1:16" x14ac:dyDescent="0.3">
      <c r="F7" s="12"/>
      <c r="G7" s="12"/>
      <c r="H7" s="12"/>
      <c r="I7" s="12"/>
      <c r="J7" s="12"/>
      <c r="K7" s="12"/>
      <c r="L7" s="12"/>
      <c r="M7" s="12"/>
      <c r="N7" s="12"/>
      <c r="O7" s="12"/>
      <c r="P7" s="12"/>
    </row>
    <row r="8" spans="1:16" ht="15.6" x14ac:dyDescent="0.3">
      <c r="B8" s="236"/>
      <c r="C8" s="236"/>
      <c r="D8" s="236"/>
      <c r="E8" s="236"/>
      <c r="F8" s="12"/>
      <c r="G8" s="12"/>
      <c r="H8" s="12"/>
      <c r="I8" s="12"/>
      <c r="J8" s="12"/>
      <c r="K8" s="12"/>
      <c r="L8" s="12"/>
      <c r="M8" s="12"/>
      <c r="N8" s="12"/>
      <c r="O8" s="12"/>
      <c r="P8" s="12"/>
    </row>
    <row r="9" spans="1:16" x14ac:dyDescent="0.3">
      <c r="A9" s="262"/>
      <c r="E9" s="262"/>
    </row>
    <row r="10" spans="1:16" ht="52.2" customHeight="1" x14ac:dyDescent="0.3">
      <c r="A10" s="392" t="s">
        <v>435</v>
      </c>
      <c r="B10" s="392"/>
      <c r="C10" s="392"/>
      <c r="D10" s="392"/>
      <c r="E10" s="392"/>
    </row>
    <row r="11" spans="1:16" ht="52.8" customHeight="1" x14ac:dyDescent="0.3">
      <c r="A11" s="392" t="s">
        <v>436</v>
      </c>
      <c r="B11" s="392"/>
      <c r="C11" s="392"/>
      <c r="D11" s="392"/>
      <c r="E11" s="392"/>
    </row>
  </sheetData>
  <mergeCells count="3">
    <mergeCell ref="A10:E10"/>
    <mergeCell ref="A11:E11"/>
    <mergeCell ref="A2:E2"/>
  </mergeCells>
  <pageMargins left="0.39370078740157483" right="0.39370078740157483" top="0.45" bottom="0.74803149606299213" header="0.31496062992125984" footer="0.31496062992125984"/>
  <pageSetup paperSize="9" scale="90" fitToHeight="0"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4">
    <tabColor rgb="FF00B050"/>
  </sheetPr>
  <dimension ref="A1:N32"/>
  <sheetViews>
    <sheetView view="pageBreakPreview" zoomScale="115" zoomScaleNormal="100" zoomScaleSheetLayoutView="115" workbookViewId="0">
      <selection activeCell="A12" sqref="A12:XFD19"/>
    </sheetView>
  </sheetViews>
  <sheetFormatPr defaultColWidth="9.109375" defaultRowHeight="15" x14ac:dyDescent="0.3"/>
  <cols>
    <col min="1" max="1" width="37.88671875" style="2" customWidth="1"/>
    <col min="2" max="2" width="18.6640625" style="262" customWidth="1"/>
    <col min="3" max="3" width="17.88671875" style="262" customWidth="1"/>
    <col min="4" max="4" width="17.77734375" style="262" customWidth="1"/>
    <col min="5" max="5" width="13.5546875" style="2" customWidth="1"/>
    <col min="6" max="7" width="9.109375" style="2"/>
    <col min="8" max="8" width="9.33203125" style="2" bestFit="1" customWidth="1"/>
    <col min="9" max="9" width="18.44140625" style="2" customWidth="1"/>
    <col min="10" max="10" width="9.33203125" style="2" bestFit="1" customWidth="1"/>
    <col min="11" max="13" width="19.6640625" style="2" customWidth="1"/>
    <col min="14" max="14" width="24.33203125" style="2" customWidth="1"/>
    <col min="15" max="16384" width="9.109375" style="2"/>
  </cols>
  <sheetData>
    <row r="1" spans="1:14" ht="13.2" customHeight="1" x14ac:dyDescent="0.3">
      <c r="A1" s="1"/>
      <c r="B1" s="253"/>
      <c r="C1" s="254"/>
      <c r="D1" s="254"/>
      <c r="E1" s="265"/>
      <c r="F1" s="99" t="s">
        <v>25</v>
      </c>
      <c r="G1" s="99" t="s">
        <v>13</v>
      </c>
      <c r="H1" s="99" t="s">
        <v>22</v>
      </c>
      <c r="I1" s="99" t="s">
        <v>61</v>
      </c>
      <c r="J1" s="98">
        <v>521</v>
      </c>
      <c r="K1" s="200" t="e">
        <f>#REF!</f>
        <v>#REF!</v>
      </c>
      <c r="L1" s="200">
        <f>D9</f>
        <v>1119789369.2</v>
      </c>
      <c r="M1" s="200">
        <v>0</v>
      </c>
      <c r="N1" s="123"/>
    </row>
    <row r="2" spans="1:14" ht="114" customHeight="1" x14ac:dyDescent="0.3">
      <c r="A2" s="387" t="s">
        <v>437</v>
      </c>
      <c r="B2" s="387"/>
      <c r="C2" s="387"/>
      <c r="D2" s="387"/>
      <c r="E2" s="387"/>
      <c r="F2" s="100"/>
      <c r="G2" s="100"/>
      <c r="H2" s="100"/>
      <c r="I2" s="100"/>
      <c r="J2" s="100"/>
      <c r="K2" s="100"/>
      <c r="L2" s="100"/>
      <c r="M2" s="100"/>
    </row>
    <row r="3" spans="1:14" ht="20.25" customHeight="1" x14ac:dyDescent="0.3">
      <c r="A3" s="1"/>
      <c r="B3" s="253"/>
      <c r="C3" s="255"/>
      <c r="D3" s="255"/>
      <c r="E3" s="4" t="s">
        <v>0</v>
      </c>
      <c r="F3" s="101"/>
      <c r="G3" s="101"/>
      <c r="H3" s="101"/>
      <c r="I3" s="101"/>
      <c r="J3" s="102"/>
      <c r="K3" s="103"/>
      <c r="L3" s="103"/>
      <c r="M3" s="103"/>
    </row>
    <row r="4" spans="1:14" ht="101.4" customHeight="1" x14ac:dyDescent="0.3">
      <c r="A4" s="65" t="s">
        <v>3</v>
      </c>
      <c r="B4" s="295" t="s">
        <v>382</v>
      </c>
      <c r="C4" s="295" t="s">
        <v>383</v>
      </c>
      <c r="D4" s="295" t="s">
        <v>380</v>
      </c>
      <c r="E4" s="295" t="s">
        <v>384</v>
      </c>
      <c r="F4" s="12"/>
      <c r="G4" s="12"/>
      <c r="H4" s="12"/>
      <c r="I4" s="12"/>
      <c r="J4" s="12"/>
      <c r="K4" s="104"/>
      <c r="L4" s="104"/>
      <c r="M4" s="104"/>
    </row>
    <row r="5" spans="1:14" ht="15.6" x14ac:dyDescent="0.3">
      <c r="A5" s="201" t="s">
        <v>5</v>
      </c>
      <c r="B5" s="207">
        <v>1050692489.58</v>
      </c>
      <c r="C5" s="207">
        <v>1008976029.99</v>
      </c>
      <c r="D5" s="207">
        <v>1008976029.99</v>
      </c>
      <c r="E5" s="334">
        <f>D5/C5*100</f>
        <v>100</v>
      </c>
      <c r="I5" s="231"/>
      <c r="J5" s="231"/>
      <c r="K5" s="6"/>
      <c r="L5" s="6"/>
      <c r="M5" s="6"/>
    </row>
    <row r="6" spans="1:14" s="66" customFormat="1" ht="15.6" x14ac:dyDescent="0.3">
      <c r="A6" s="257" t="s">
        <v>98</v>
      </c>
      <c r="B6" s="237">
        <v>62788176.770000003</v>
      </c>
      <c r="C6" s="207">
        <v>61108602.579999998</v>
      </c>
      <c r="D6" s="207">
        <v>61108602.579999998</v>
      </c>
      <c r="E6" s="334">
        <f t="shared" ref="E6:E9" si="0">D6/C6*100</f>
        <v>100</v>
      </c>
      <c r="I6" s="231"/>
      <c r="J6" s="231"/>
      <c r="K6" s="67"/>
      <c r="L6" s="67"/>
      <c r="M6" s="67"/>
    </row>
    <row r="7" spans="1:14" s="66" customFormat="1" ht="46.8" x14ac:dyDescent="0.3">
      <c r="A7" s="257" t="s">
        <v>118</v>
      </c>
      <c r="B7" s="237">
        <v>40093119</v>
      </c>
      <c r="C7" s="207">
        <v>39604189.950000003</v>
      </c>
      <c r="D7" s="207">
        <v>39604189.950000003</v>
      </c>
      <c r="E7" s="334">
        <f t="shared" si="0"/>
        <v>100</v>
      </c>
      <c r="I7" s="231"/>
      <c r="J7" s="231"/>
      <c r="K7" s="67"/>
      <c r="L7" s="67"/>
      <c r="M7" s="67"/>
    </row>
    <row r="8" spans="1:14" s="66" customFormat="1" ht="31.8" customHeight="1" x14ac:dyDescent="0.3">
      <c r="A8" s="257" t="s">
        <v>122</v>
      </c>
      <c r="B8" s="237">
        <v>13387728.65</v>
      </c>
      <c r="C8" s="207">
        <v>13387728.65</v>
      </c>
      <c r="D8" s="207">
        <v>10100546.68</v>
      </c>
      <c r="E8" s="334">
        <f t="shared" si="0"/>
        <v>75.446305673367519</v>
      </c>
      <c r="I8" s="231"/>
      <c r="J8" s="231"/>
      <c r="K8" s="67"/>
      <c r="L8" s="67"/>
      <c r="M8" s="67"/>
    </row>
    <row r="9" spans="1:14" ht="20.399999999999999" customHeight="1" x14ac:dyDescent="0.3">
      <c r="A9" s="8" t="s">
        <v>65</v>
      </c>
      <c r="B9" s="251">
        <f>SUM(B5:B8)</f>
        <v>1166961514.0000002</v>
      </c>
      <c r="C9" s="105">
        <f>SUM(C5:C8)</f>
        <v>1123076551.1700001</v>
      </c>
      <c r="D9" s="105">
        <f>SUM(D5:D8)</f>
        <v>1119789369.2</v>
      </c>
      <c r="E9" s="335">
        <f t="shared" si="0"/>
        <v>99.707305618074244</v>
      </c>
    </row>
    <row r="10" spans="1:14" ht="15" customHeight="1" x14ac:dyDescent="0.3"/>
    <row r="11" spans="1:14" ht="15" customHeight="1" x14ac:dyDescent="0.3">
      <c r="B11" s="236"/>
      <c r="C11" s="236"/>
      <c r="D11" s="236"/>
      <c r="E11" s="132"/>
    </row>
    <row r="12" spans="1:14" ht="15" customHeight="1" x14ac:dyDescent="0.3">
      <c r="A12" s="262"/>
      <c r="E12" s="262"/>
    </row>
    <row r="13" spans="1:14" ht="50.4" customHeight="1" x14ac:dyDescent="0.3">
      <c r="A13" s="392" t="s">
        <v>435</v>
      </c>
      <c r="B13" s="392"/>
      <c r="C13" s="392"/>
      <c r="D13" s="392"/>
      <c r="E13" s="392"/>
    </row>
    <row r="14" spans="1:14" ht="53.4" customHeight="1" x14ac:dyDescent="0.3">
      <c r="A14" s="392" t="s">
        <v>436</v>
      </c>
      <c r="B14" s="392"/>
      <c r="C14" s="392"/>
      <c r="D14" s="392"/>
      <c r="E14" s="392"/>
    </row>
    <row r="15" spans="1:14" ht="15" customHeight="1" x14ac:dyDescent="0.3"/>
    <row r="16" spans="1:14" ht="15" customHeight="1" x14ac:dyDescent="0.3"/>
    <row r="17" ht="15" customHeight="1" x14ac:dyDescent="0.3"/>
    <row r="18" ht="15" customHeight="1" x14ac:dyDescent="0.3"/>
    <row r="19" ht="15" customHeight="1" x14ac:dyDescent="0.3"/>
    <row r="20" ht="15" customHeight="1" x14ac:dyDescent="0.3"/>
    <row r="21" ht="15" customHeight="1" x14ac:dyDescent="0.3"/>
    <row r="22" ht="15" customHeight="1" x14ac:dyDescent="0.3"/>
    <row r="23" ht="15" customHeight="1" x14ac:dyDescent="0.3"/>
    <row r="24" ht="15" customHeight="1" x14ac:dyDescent="0.3"/>
    <row r="25" ht="15" customHeight="1" x14ac:dyDescent="0.3"/>
    <row r="26" ht="15" customHeight="1" x14ac:dyDescent="0.3"/>
    <row r="27" ht="15" customHeight="1" x14ac:dyDescent="0.3"/>
    <row r="28" ht="15" customHeight="1" x14ac:dyDescent="0.3"/>
    <row r="29" ht="15" customHeight="1" x14ac:dyDescent="0.3"/>
    <row r="30" ht="15" customHeight="1" x14ac:dyDescent="0.3"/>
    <row r="31" ht="15" customHeight="1" x14ac:dyDescent="0.3"/>
    <row r="32" ht="19.5" customHeight="1" x14ac:dyDescent="0.3"/>
  </sheetData>
  <mergeCells count="3">
    <mergeCell ref="A13:E13"/>
    <mergeCell ref="A14:E14"/>
    <mergeCell ref="A2:E2"/>
  </mergeCells>
  <pageMargins left="0.39370078740157483" right="0.39370078740157483" top="0.57999999999999996" bottom="0.74803149606299213" header="0.31496062992125984" footer="0.31496062992125984"/>
  <pageSetup paperSize="9" scale="90" fitToHeight="0"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5">
    <tabColor rgb="FF00B050"/>
  </sheetPr>
  <dimension ref="A1:N33"/>
  <sheetViews>
    <sheetView view="pageBreakPreview" topLeftCell="A4" zoomScale="115" zoomScaleNormal="100" zoomScaleSheetLayoutView="115" workbookViewId="0">
      <selection activeCell="A14" sqref="A14:XFD21"/>
    </sheetView>
  </sheetViews>
  <sheetFormatPr defaultColWidth="9.109375" defaultRowHeight="15" x14ac:dyDescent="0.3"/>
  <cols>
    <col min="1" max="1" width="38.88671875" style="2" customWidth="1"/>
    <col min="2" max="2" width="17" style="262" customWidth="1"/>
    <col min="3" max="4" width="18" style="262" customWidth="1"/>
    <col min="5" max="5" width="13.88671875" style="2" customWidth="1"/>
    <col min="6" max="7" width="9.109375" style="2"/>
    <col min="8" max="8" width="9.33203125" style="2" bestFit="1" customWidth="1"/>
    <col min="9" max="9" width="18.44140625" style="2" customWidth="1"/>
    <col min="10" max="10" width="9.33203125" style="2" bestFit="1" customWidth="1"/>
    <col min="11" max="13" width="19.6640625" style="2" customWidth="1"/>
    <col min="14" max="14" width="24.88671875" style="2" customWidth="1"/>
    <col min="15" max="16384" width="9.109375" style="2"/>
  </cols>
  <sheetData>
    <row r="1" spans="1:14" ht="13.2" customHeight="1" x14ac:dyDescent="0.3">
      <c r="A1" s="1"/>
      <c r="B1" s="253"/>
      <c r="C1" s="253"/>
      <c r="D1" s="254"/>
      <c r="E1" s="265"/>
      <c r="F1" s="99" t="s">
        <v>25</v>
      </c>
      <c r="G1" s="99" t="s">
        <v>13</v>
      </c>
      <c r="H1" s="99" t="s">
        <v>22</v>
      </c>
      <c r="I1" s="99" t="s">
        <v>62</v>
      </c>
      <c r="J1" s="98">
        <v>521</v>
      </c>
      <c r="K1" s="220">
        <v>188196060.61000001</v>
      </c>
      <c r="L1" s="220">
        <v>294007813.50999999</v>
      </c>
      <c r="M1" s="220">
        <v>0</v>
      </c>
      <c r="N1" s="123"/>
    </row>
    <row r="2" spans="1:14" ht="118.2" customHeight="1" x14ac:dyDescent="0.3">
      <c r="A2" s="387" t="s">
        <v>445</v>
      </c>
      <c r="B2" s="387"/>
      <c r="C2" s="387"/>
      <c r="D2" s="387"/>
      <c r="E2" s="387"/>
      <c r="F2" s="220" t="s">
        <v>25</v>
      </c>
      <c r="G2" s="220" t="s">
        <v>13</v>
      </c>
      <c r="H2" s="220" t="s">
        <v>22</v>
      </c>
      <c r="I2" s="220" t="s">
        <v>154</v>
      </c>
      <c r="J2" s="98">
        <v>521</v>
      </c>
      <c r="K2" s="220">
        <v>409030854.44</v>
      </c>
      <c r="L2" s="220">
        <v>56623283.090000004</v>
      </c>
      <c r="M2" s="220">
        <v>0</v>
      </c>
      <c r="N2" s="115"/>
    </row>
    <row r="3" spans="1:14" ht="20.25" customHeight="1" x14ac:dyDescent="0.3">
      <c r="A3" s="1"/>
      <c r="B3" s="253"/>
      <c r="C3" s="253"/>
      <c r="D3" s="255"/>
      <c r="E3" s="4" t="s">
        <v>0</v>
      </c>
      <c r="F3" s="116"/>
      <c r="G3" s="116"/>
      <c r="H3" s="116"/>
      <c r="I3" s="116"/>
      <c r="J3" s="117"/>
      <c r="K3" s="118"/>
      <c r="L3" s="118"/>
      <c r="M3" s="118"/>
      <c r="N3" s="115"/>
    </row>
    <row r="4" spans="1:14" ht="97.2" customHeight="1" x14ac:dyDescent="0.3">
      <c r="A4" s="68" t="s">
        <v>3</v>
      </c>
      <c r="B4" s="295" t="s">
        <v>382</v>
      </c>
      <c r="C4" s="295" t="s">
        <v>383</v>
      </c>
      <c r="D4" s="295" t="s">
        <v>380</v>
      </c>
      <c r="E4" s="295" t="s">
        <v>384</v>
      </c>
      <c r="F4" s="115"/>
      <c r="G4" s="115"/>
      <c r="H4" s="115"/>
      <c r="I4" s="115"/>
      <c r="J4" s="115"/>
      <c r="K4" s="119"/>
      <c r="L4" s="119"/>
      <c r="M4" s="119"/>
      <c r="N4" s="115"/>
    </row>
    <row r="5" spans="1:14" ht="15.6" x14ac:dyDescent="0.3">
      <c r="A5" s="243" t="s">
        <v>6</v>
      </c>
      <c r="B5" s="237">
        <v>114277155.62</v>
      </c>
      <c r="C5" s="237">
        <v>114277155.62</v>
      </c>
      <c r="D5" s="237">
        <v>114277155.62</v>
      </c>
      <c r="E5" s="352">
        <f>D5/C5*100</f>
        <v>100</v>
      </c>
      <c r="F5" s="115"/>
      <c r="G5" s="115"/>
      <c r="H5" s="115"/>
      <c r="I5" s="126"/>
      <c r="J5" s="126"/>
      <c r="K5" s="126"/>
      <c r="L5" s="126"/>
      <c r="M5" s="126"/>
      <c r="N5" s="115"/>
    </row>
    <row r="6" spans="1:14" s="230" customFormat="1" ht="15.6" x14ac:dyDescent="0.3">
      <c r="A6" s="257" t="s">
        <v>98</v>
      </c>
      <c r="B6" s="237">
        <v>31000093.850000001</v>
      </c>
      <c r="C6" s="237">
        <v>0</v>
      </c>
      <c r="D6" s="237">
        <v>0</v>
      </c>
      <c r="E6" s="352"/>
      <c r="F6" s="115"/>
      <c r="G6" s="115"/>
      <c r="H6" s="115"/>
      <c r="I6" s="126"/>
      <c r="J6" s="126"/>
      <c r="K6" s="126"/>
      <c r="L6" s="126"/>
      <c r="M6" s="126"/>
      <c r="N6" s="115"/>
    </row>
    <row r="7" spans="1:14" s="262" customFormat="1" ht="15.6" x14ac:dyDescent="0.3">
      <c r="A7" s="257" t="s">
        <v>112</v>
      </c>
      <c r="B7" s="237">
        <v>0</v>
      </c>
      <c r="C7" s="237">
        <v>9712668.5</v>
      </c>
      <c r="D7" s="237">
        <v>9712668.5</v>
      </c>
      <c r="E7" s="352">
        <f t="shared" ref="E7:E11" si="0">D7/C7*100</f>
        <v>100</v>
      </c>
      <c r="F7" s="115"/>
      <c r="G7" s="115"/>
      <c r="H7" s="115"/>
      <c r="I7" s="126"/>
      <c r="J7" s="126"/>
      <c r="K7" s="126"/>
      <c r="L7" s="126"/>
      <c r="M7" s="126"/>
      <c r="N7" s="115"/>
    </row>
    <row r="8" spans="1:14" s="262" customFormat="1" ht="15.6" x14ac:dyDescent="0.3">
      <c r="A8" s="257" t="s">
        <v>137</v>
      </c>
      <c r="B8" s="237">
        <v>0</v>
      </c>
      <c r="C8" s="237">
        <v>7811592.0499999998</v>
      </c>
      <c r="D8" s="237">
        <v>7811592.0499999998</v>
      </c>
      <c r="E8" s="352">
        <f t="shared" si="0"/>
        <v>100</v>
      </c>
      <c r="F8" s="115"/>
      <c r="G8" s="115"/>
      <c r="H8" s="115"/>
      <c r="I8" s="126"/>
      <c r="J8" s="126"/>
      <c r="K8" s="126"/>
      <c r="L8" s="126"/>
      <c r="M8" s="126"/>
      <c r="N8" s="115"/>
    </row>
    <row r="9" spans="1:14" s="208" customFormat="1" ht="31.2" x14ac:dyDescent="0.3">
      <c r="A9" s="257" t="s">
        <v>127</v>
      </c>
      <c r="B9" s="237">
        <v>177937630.28999999</v>
      </c>
      <c r="C9" s="237">
        <v>177937630.28999999</v>
      </c>
      <c r="D9" s="237">
        <v>144965537.69999999</v>
      </c>
      <c r="E9" s="352">
        <f t="shared" si="0"/>
        <v>81.469859671468811</v>
      </c>
      <c r="F9" s="115"/>
      <c r="G9" s="115"/>
      <c r="H9" s="115"/>
      <c r="I9" s="126"/>
      <c r="J9" s="126"/>
      <c r="K9" s="126"/>
      <c r="L9" s="126"/>
      <c r="M9" s="126"/>
      <c r="N9" s="115"/>
    </row>
    <row r="10" spans="1:14" s="208" customFormat="1" ht="31.2" x14ac:dyDescent="0.3">
      <c r="A10" s="257" t="s">
        <v>132</v>
      </c>
      <c r="B10" s="207">
        <v>273445457.27999997</v>
      </c>
      <c r="C10" s="207">
        <v>264905430.75999999</v>
      </c>
      <c r="D10" s="207">
        <v>264905430.75999999</v>
      </c>
      <c r="E10" s="352">
        <f t="shared" si="0"/>
        <v>100</v>
      </c>
      <c r="F10" s="115"/>
      <c r="G10" s="115"/>
      <c r="H10" s="115"/>
      <c r="I10" s="126"/>
      <c r="J10" s="126"/>
      <c r="K10" s="126"/>
      <c r="L10" s="126"/>
      <c r="M10" s="126"/>
      <c r="N10" s="115"/>
    </row>
    <row r="11" spans="1:14" ht="19.8" customHeight="1" x14ac:dyDescent="0.3">
      <c r="A11" s="206" t="s">
        <v>65</v>
      </c>
      <c r="B11" s="251">
        <f>SUM(B5:B10)</f>
        <v>596660337.03999996</v>
      </c>
      <c r="C11" s="251">
        <f>SUM(C5:C10)</f>
        <v>574644477.22000003</v>
      </c>
      <c r="D11" s="251">
        <f>SUM(D5:D10)</f>
        <v>541672384.63</v>
      </c>
      <c r="E11" s="353">
        <f t="shared" si="0"/>
        <v>94.26217532803733</v>
      </c>
      <c r="F11" s="115"/>
      <c r="G11" s="115"/>
      <c r="H11" s="115"/>
      <c r="I11" s="115"/>
      <c r="J11" s="115"/>
      <c r="K11" s="115"/>
      <c r="L11" s="115"/>
      <c r="M11" s="115"/>
      <c r="N11" s="115"/>
    </row>
    <row r="12" spans="1:14" ht="15" customHeight="1" x14ac:dyDescent="0.3">
      <c r="A12" s="208"/>
      <c r="E12" s="208"/>
      <c r="F12" s="115"/>
      <c r="G12" s="115"/>
      <c r="H12" s="115"/>
      <c r="I12" s="115"/>
      <c r="J12" s="115"/>
      <c r="K12" s="115"/>
      <c r="L12" s="115"/>
      <c r="M12" s="115"/>
      <c r="N12" s="115"/>
    </row>
    <row r="13" spans="1:14" ht="15" customHeight="1" x14ac:dyDescent="0.3">
      <c r="A13" s="208"/>
      <c r="B13" s="236"/>
      <c r="C13" s="236"/>
      <c r="D13" s="236"/>
      <c r="E13" s="236"/>
    </row>
    <row r="14" spans="1:14" ht="15" customHeight="1" x14ac:dyDescent="0.3">
      <c r="A14" s="262"/>
      <c r="E14" s="262"/>
    </row>
    <row r="15" spans="1:14" ht="57" customHeight="1" x14ac:dyDescent="0.3">
      <c r="A15" s="392" t="s">
        <v>435</v>
      </c>
      <c r="B15" s="392"/>
      <c r="C15" s="392"/>
      <c r="D15" s="392"/>
      <c r="E15" s="392"/>
    </row>
    <row r="16" spans="1:14" ht="55.8" customHeight="1" x14ac:dyDescent="0.3">
      <c r="A16" s="392" t="s">
        <v>436</v>
      </c>
      <c r="B16" s="392"/>
      <c r="C16" s="392"/>
      <c r="D16" s="392"/>
      <c r="E16" s="392"/>
    </row>
    <row r="17" spans="1:5" ht="15" customHeight="1" x14ac:dyDescent="0.3">
      <c r="A17" s="208"/>
      <c r="E17" s="208"/>
    </row>
    <row r="18" spans="1:5" ht="15" customHeight="1" x14ac:dyDescent="0.3">
      <c r="A18" s="208"/>
      <c r="E18" s="208"/>
    </row>
    <row r="19" spans="1:5" ht="15" customHeight="1" x14ac:dyDescent="0.3">
      <c r="A19" s="208"/>
      <c r="E19" s="208"/>
    </row>
    <row r="20" spans="1:5" ht="15" customHeight="1" x14ac:dyDescent="0.3">
      <c r="A20" s="208"/>
      <c r="E20" s="208"/>
    </row>
    <row r="21" spans="1:5" ht="15" customHeight="1" x14ac:dyDescent="0.3">
      <c r="A21" s="208"/>
      <c r="E21" s="208"/>
    </row>
    <row r="22" spans="1:5" ht="15" customHeight="1" x14ac:dyDescent="0.3">
      <c r="A22" s="208"/>
      <c r="E22" s="208"/>
    </row>
    <row r="23" spans="1:5" ht="15" customHeight="1" x14ac:dyDescent="0.3">
      <c r="A23" s="208"/>
      <c r="E23" s="208"/>
    </row>
    <row r="24" spans="1:5" ht="15" customHeight="1" x14ac:dyDescent="0.3">
      <c r="A24" s="208"/>
      <c r="E24" s="208"/>
    </row>
    <row r="25" spans="1:5" ht="15" customHeight="1" x14ac:dyDescent="0.3">
      <c r="A25" s="208"/>
      <c r="E25" s="208"/>
    </row>
    <row r="26" spans="1:5" ht="15" customHeight="1" x14ac:dyDescent="0.3">
      <c r="A26" s="208"/>
      <c r="E26" s="208"/>
    </row>
    <row r="27" spans="1:5" ht="15" customHeight="1" x14ac:dyDescent="0.3">
      <c r="A27" s="208"/>
      <c r="E27" s="208"/>
    </row>
    <row r="28" spans="1:5" ht="15" customHeight="1" x14ac:dyDescent="0.3">
      <c r="A28" s="208"/>
      <c r="E28" s="208"/>
    </row>
    <row r="29" spans="1:5" ht="15" customHeight="1" x14ac:dyDescent="0.3">
      <c r="A29" s="208"/>
      <c r="E29" s="208"/>
    </row>
    <row r="30" spans="1:5" ht="15" customHeight="1" x14ac:dyDescent="0.3">
      <c r="A30" s="208"/>
      <c r="E30" s="208"/>
    </row>
    <row r="31" spans="1:5" ht="15" customHeight="1" x14ac:dyDescent="0.3">
      <c r="A31" s="208"/>
      <c r="E31" s="208"/>
    </row>
    <row r="32" spans="1:5" ht="15" customHeight="1" x14ac:dyDescent="0.3">
      <c r="A32" s="208"/>
      <c r="E32" s="208"/>
    </row>
    <row r="33" spans="1:5" ht="19.5" customHeight="1" x14ac:dyDescent="0.3">
      <c r="A33" s="208"/>
      <c r="E33" s="208"/>
    </row>
  </sheetData>
  <mergeCells count="3">
    <mergeCell ref="A15:E15"/>
    <mergeCell ref="A16:E16"/>
    <mergeCell ref="A2:E2"/>
  </mergeCells>
  <pageMargins left="0.39370078740157483" right="0.39370078740157483" top="0.5" bottom="0.74803149606299213" header="0.31496062992125984" footer="0.31496062992125984"/>
  <pageSetup paperSize="9" scale="90" fitToHeight="0"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6">
    <tabColor rgb="FF00B050"/>
  </sheetPr>
  <dimension ref="A1:N53"/>
  <sheetViews>
    <sheetView view="pageBreakPreview" topLeftCell="A37" zoomScale="115" zoomScaleNormal="100" zoomScaleSheetLayoutView="115" workbookViewId="0">
      <selection activeCell="A51" sqref="A51:XFD58"/>
    </sheetView>
  </sheetViews>
  <sheetFormatPr defaultColWidth="9.109375" defaultRowHeight="15" x14ac:dyDescent="0.3"/>
  <cols>
    <col min="1" max="1" width="38.77734375" style="2" customWidth="1"/>
    <col min="2" max="2" width="17.77734375" style="262" customWidth="1"/>
    <col min="3" max="3" width="17.88671875" style="262" customWidth="1"/>
    <col min="4" max="4" width="17.5546875" style="262" customWidth="1"/>
    <col min="5" max="5" width="13.6640625" style="2" customWidth="1"/>
    <col min="6" max="6" width="9.5546875" style="2" customWidth="1"/>
    <col min="7" max="8" width="9.109375" style="2"/>
    <col min="9" max="9" width="15.44140625" style="2" bestFit="1" customWidth="1"/>
    <col min="10" max="10" width="10.44140625" style="2" bestFit="1" customWidth="1"/>
    <col min="11" max="13" width="19.6640625" style="2" customWidth="1"/>
    <col min="14" max="14" width="19.109375" style="2" customWidth="1"/>
    <col min="15" max="16384" width="9.109375" style="2"/>
  </cols>
  <sheetData>
    <row r="1" spans="1:14" ht="12.6" customHeight="1" x14ac:dyDescent="0.3">
      <c r="A1" s="1"/>
      <c r="B1" s="253"/>
      <c r="C1" s="254"/>
      <c r="D1" s="254"/>
      <c r="E1" s="265"/>
      <c r="F1" s="99" t="s">
        <v>25</v>
      </c>
      <c r="G1" s="99" t="s">
        <v>13</v>
      </c>
      <c r="H1" s="99" t="s">
        <v>22</v>
      </c>
      <c r="I1" s="99" t="s">
        <v>77</v>
      </c>
      <c r="J1" s="98" t="s">
        <v>35</v>
      </c>
      <c r="K1" s="220" t="e">
        <f>#REF!</f>
        <v>#REF!</v>
      </c>
      <c r="L1" s="220">
        <f>D48</f>
        <v>1593124071.1900001</v>
      </c>
      <c r="M1" s="220">
        <f>E48</f>
        <v>98.745942672299904</v>
      </c>
      <c r="N1" s="123"/>
    </row>
    <row r="2" spans="1:14" ht="127.8" customHeight="1" x14ac:dyDescent="0.3">
      <c r="A2" s="387" t="s">
        <v>446</v>
      </c>
      <c r="B2" s="387"/>
      <c r="C2" s="387"/>
      <c r="D2" s="387"/>
      <c r="E2" s="387"/>
      <c r="F2" s="100"/>
      <c r="G2" s="100"/>
      <c r="H2" s="100"/>
      <c r="I2" s="100"/>
      <c r="J2" s="100"/>
      <c r="K2" s="100"/>
      <c r="L2" s="100"/>
      <c r="M2" s="100"/>
    </row>
    <row r="3" spans="1:14" ht="20.25" customHeight="1" x14ac:dyDescent="0.3">
      <c r="A3" s="1" t="s">
        <v>362</v>
      </c>
      <c r="B3" s="253"/>
      <c r="C3" s="255"/>
      <c r="D3" s="255"/>
      <c r="E3" s="4" t="s">
        <v>0</v>
      </c>
      <c r="F3" s="101"/>
      <c r="G3" s="101"/>
      <c r="H3" s="101"/>
      <c r="I3" s="101"/>
      <c r="J3" s="102"/>
      <c r="K3" s="103"/>
      <c r="L3" s="103"/>
      <c r="M3" s="103"/>
    </row>
    <row r="4" spans="1:14" ht="105" customHeight="1" x14ac:dyDescent="0.3">
      <c r="A4" s="70" t="s">
        <v>3</v>
      </c>
      <c r="B4" s="295" t="s">
        <v>382</v>
      </c>
      <c r="C4" s="295" t="s">
        <v>383</v>
      </c>
      <c r="D4" s="295" t="s">
        <v>380</v>
      </c>
      <c r="E4" s="295" t="s">
        <v>384</v>
      </c>
      <c r="F4" s="12"/>
      <c r="G4" s="12"/>
      <c r="H4" s="12"/>
      <c r="I4" s="12"/>
      <c r="J4" s="12"/>
      <c r="K4" s="104"/>
      <c r="L4" s="104"/>
      <c r="M4" s="104"/>
    </row>
    <row r="5" spans="1:14" ht="15.6" x14ac:dyDescent="0.3">
      <c r="A5" s="243" t="s">
        <v>5</v>
      </c>
      <c r="B5" s="207">
        <v>687829736.75</v>
      </c>
      <c r="C5" s="207">
        <v>688424584.04999995</v>
      </c>
      <c r="D5" s="207">
        <v>688424584.03999996</v>
      </c>
      <c r="E5" s="334">
        <f>D5/C5*100</f>
        <v>99.999999998547409</v>
      </c>
      <c r="F5" s="12"/>
      <c r="G5" s="12"/>
      <c r="H5" s="12"/>
      <c r="I5" s="109"/>
      <c r="J5" s="109"/>
      <c r="K5" s="120"/>
      <c r="L5" s="122"/>
      <c r="M5" s="122"/>
      <c r="N5" s="122"/>
    </row>
    <row r="6" spans="1:14" ht="15.6" x14ac:dyDescent="0.3">
      <c r="A6" s="243" t="s">
        <v>6</v>
      </c>
      <c r="B6" s="237">
        <v>20770095</v>
      </c>
      <c r="C6" s="237">
        <v>20770095</v>
      </c>
      <c r="D6" s="237">
        <v>19923953.899999999</v>
      </c>
      <c r="E6" s="334">
        <f t="shared" ref="E6:E48" si="0">D6/C6*100</f>
        <v>95.926156813437785</v>
      </c>
      <c r="F6" s="12"/>
      <c r="G6" s="12"/>
      <c r="H6" s="12"/>
      <c r="I6" s="109"/>
      <c r="J6" s="109"/>
      <c r="K6" s="109"/>
      <c r="L6" s="122"/>
      <c r="M6" s="122"/>
      <c r="N6" s="122"/>
    </row>
    <row r="7" spans="1:14" ht="15.6" x14ac:dyDescent="0.3">
      <c r="A7" s="257" t="s">
        <v>59</v>
      </c>
      <c r="B7" s="237">
        <v>17784502</v>
      </c>
      <c r="C7" s="237">
        <v>17784502</v>
      </c>
      <c r="D7" s="237">
        <v>17784502</v>
      </c>
      <c r="E7" s="334">
        <f t="shared" si="0"/>
        <v>100</v>
      </c>
      <c r="F7" s="12"/>
      <c r="G7" s="12"/>
      <c r="H7" s="12"/>
      <c r="I7" s="109"/>
      <c r="J7" s="109"/>
      <c r="K7" s="109"/>
      <c r="L7" s="122"/>
      <c r="M7" s="122"/>
      <c r="N7" s="122"/>
    </row>
    <row r="8" spans="1:14" ht="15.6" x14ac:dyDescent="0.3">
      <c r="A8" s="257" t="s">
        <v>114</v>
      </c>
      <c r="B8" s="237">
        <v>10077870.98</v>
      </c>
      <c r="C8" s="237">
        <v>10077870.98</v>
      </c>
      <c r="D8" s="237">
        <v>10077870.98</v>
      </c>
      <c r="E8" s="334">
        <f t="shared" si="0"/>
        <v>100</v>
      </c>
      <c r="I8" s="252"/>
      <c r="J8" s="109"/>
      <c r="K8" s="252"/>
      <c r="L8" s="122"/>
      <c r="M8" s="122"/>
      <c r="N8" s="122"/>
    </row>
    <row r="9" spans="1:14" ht="15.6" x14ac:dyDescent="0.3">
      <c r="A9" s="257" t="s">
        <v>98</v>
      </c>
      <c r="B9" s="237">
        <v>13665314.1</v>
      </c>
      <c r="C9" s="237">
        <v>14598350.77</v>
      </c>
      <c r="D9" s="237">
        <v>14598350.77</v>
      </c>
      <c r="E9" s="334">
        <f t="shared" si="0"/>
        <v>100</v>
      </c>
      <c r="I9" s="252"/>
      <c r="J9" s="109"/>
      <c r="K9" s="252"/>
      <c r="L9" s="122"/>
      <c r="M9" s="122"/>
      <c r="N9" s="122"/>
    </row>
    <row r="10" spans="1:14" s="262" customFormat="1" ht="15.6" x14ac:dyDescent="0.3">
      <c r="A10" s="257" t="s">
        <v>103</v>
      </c>
      <c r="B10" s="237">
        <v>5489155.0899999999</v>
      </c>
      <c r="C10" s="237">
        <v>5489155.0899999999</v>
      </c>
      <c r="D10" s="237">
        <v>5489155.0899999999</v>
      </c>
      <c r="E10" s="334">
        <f t="shared" si="0"/>
        <v>100</v>
      </c>
      <c r="I10" s="252"/>
      <c r="J10" s="109"/>
      <c r="K10" s="252"/>
      <c r="L10" s="122"/>
      <c r="M10" s="122"/>
      <c r="N10" s="122"/>
    </row>
    <row r="11" spans="1:14" ht="31.2" x14ac:dyDescent="0.3">
      <c r="A11" s="257" t="s">
        <v>115</v>
      </c>
      <c r="B11" s="296">
        <v>19956493.309999999</v>
      </c>
      <c r="C11" s="296">
        <v>26034707.949999999</v>
      </c>
      <c r="D11" s="296">
        <v>25834787.949999999</v>
      </c>
      <c r="E11" s="334">
        <f t="shared" si="0"/>
        <v>99.232102006352648</v>
      </c>
      <c r="I11" s="252"/>
      <c r="J11" s="109"/>
      <c r="K11" s="252"/>
      <c r="L11" s="122"/>
      <c r="M11" s="122"/>
      <c r="N11" s="122"/>
    </row>
    <row r="12" spans="1:14" ht="15.6" x14ac:dyDescent="0.3">
      <c r="A12" s="257" t="s">
        <v>104</v>
      </c>
      <c r="B12" s="296">
        <v>22454877.899999999</v>
      </c>
      <c r="C12" s="296">
        <v>22454877.899999999</v>
      </c>
      <c r="D12" s="296">
        <v>22454877.899999999</v>
      </c>
      <c r="E12" s="334">
        <f t="shared" si="0"/>
        <v>100</v>
      </c>
      <c r="I12" s="252"/>
      <c r="J12" s="109"/>
      <c r="K12" s="252"/>
      <c r="L12" s="122"/>
      <c r="M12" s="122"/>
      <c r="N12" s="122"/>
    </row>
    <row r="13" spans="1:14" ht="15.6" x14ac:dyDescent="0.3">
      <c r="A13" s="257" t="s">
        <v>105</v>
      </c>
      <c r="B13" s="296">
        <v>23921913.370000001</v>
      </c>
      <c r="C13" s="296">
        <v>23921913.370000001</v>
      </c>
      <c r="D13" s="296">
        <v>23766403.449999999</v>
      </c>
      <c r="E13" s="334">
        <f t="shared" si="0"/>
        <v>99.349926915983971</v>
      </c>
      <c r="I13" s="252"/>
      <c r="J13" s="109"/>
      <c r="K13" s="252"/>
      <c r="L13" s="122"/>
      <c r="M13" s="122"/>
      <c r="N13" s="122"/>
    </row>
    <row r="14" spans="1:14" s="262" customFormat="1" ht="46.8" x14ac:dyDescent="0.3">
      <c r="A14" s="257" t="s">
        <v>113</v>
      </c>
      <c r="B14" s="296">
        <v>4372047.63</v>
      </c>
      <c r="C14" s="296">
        <v>4372047.63</v>
      </c>
      <c r="D14" s="296">
        <v>4372047.63</v>
      </c>
      <c r="E14" s="334">
        <f t="shared" si="0"/>
        <v>100</v>
      </c>
      <c r="I14" s="252"/>
      <c r="J14" s="109"/>
      <c r="K14" s="252"/>
      <c r="L14" s="122"/>
      <c r="M14" s="122"/>
      <c r="N14" s="122"/>
    </row>
    <row r="15" spans="1:14" ht="15.6" x14ac:dyDescent="0.3">
      <c r="A15" s="257" t="s">
        <v>106</v>
      </c>
      <c r="B15" s="296">
        <v>3754700</v>
      </c>
      <c r="C15" s="296">
        <v>3754700</v>
      </c>
      <c r="D15" s="296">
        <v>3754700</v>
      </c>
      <c r="E15" s="334">
        <f t="shared" si="0"/>
        <v>100</v>
      </c>
      <c r="I15" s="252"/>
      <c r="J15" s="109"/>
      <c r="K15" s="252"/>
      <c r="L15" s="122"/>
      <c r="M15" s="122"/>
      <c r="N15" s="122"/>
    </row>
    <row r="16" spans="1:14" ht="15.6" x14ac:dyDescent="0.3">
      <c r="A16" s="257" t="s">
        <v>97</v>
      </c>
      <c r="B16" s="296">
        <v>7469970.3799999999</v>
      </c>
      <c r="C16" s="296">
        <v>7469970.3799999999</v>
      </c>
      <c r="D16" s="296">
        <v>6992567.3200000003</v>
      </c>
      <c r="E16" s="334">
        <f t="shared" si="0"/>
        <v>93.609036773717435</v>
      </c>
      <c r="I16" s="252"/>
      <c r="J16" s="109"/>
      <c r="K16" s="252"/>
      <c r="L16" s="122"/>
      <c r="M16" s="122"/>
      <c r="N16" s="122"/>
    </row>
    <row r="17" spans="1:14" ht="31.2" x14ac:dyDescent="0.3">
      <c r="A17" s="257" t="s">
        <v>117</v>
      </c>
      <c r="B17" s="354">
        <v>17871317.27</v>
      </c>
      <c r="C17" s="354">
        <v>33735095.539999999</v>
      </c>
      <c r="D17" s="354">
        <v>33735095.539999999</v>
      </c>
      <c r="E17" s="334">
        <f t="shared" si="0"/>
        <v>100</v>
      </c>
      <c r="I17" s="252"/>
      <c r="J17" s="109"/>
      <c r="K17" s="252"/>
      <c r="L17" s="122"/>
      <c r="M17" s="122"/>
      <c r="N17" s="122"/>
    </row>
    <row r="18" spans="1:14" ht="31.2" x14ac:dyDescent="0.3">
      <c r="A18" s="257" t="s">
        <v>118</v>
      </c>
      <c r="B18" s="354">
        <v>13825537.220000001</v>
      </c>
      <c r="C18" s="354">
        <v>13825537.220000001</v>
      </c>
      <c r="D18" s="354">
        <v>13280081.32</v>
      </c>
      <c r="E18" s="334">
        <f t="shared" si="0"/>
        <v>96.054721843206607</v>
      </c>
      <c r="I18" s="252"/>
      <c r="J18" s="109"/>
      <c r="K18" s="252"/>
      <c r="L18" s="122"/>
      <c r="M18" s="122"/>
      <c r="N18" s="122"/>
    </row>
    <row r="19" spans="1:14" ht="31.2" x14ac:dyDescent="0.3">
      <c r="A19" s="257" t="s">
        <v>119</v>
      </c>
      <c r="B19" s="354">
        <v>324589</v>
      </c>
      <c r="C19" s="354">
        <v>324589</v>
      </c>
      <c r="D19" s="354">
        <v>324589</v>
      </c>
      <c r="E19" s="334">
        <f t="shared" si="0"/>
        <v>100</v>
      </c>
      <c r="I19" s="252"/>
      <c r="J19" s="109"/>
      <c r="K19" s="252"/>
      <c r="L19" s="122"/>
      <c r="M19" s="122"/>
      <c r="N19" s="122"/>
    </row>
    <row r="20" spans="1:14" ht="31.2" x14ac:dyDescent="0.3">
      <c r="A20" s="257" t="s">
        <v>120</v>
      </c>
      <c r="B20" s="354">
        <v>1461645.07</v>
      </c>
      <c r="C20" s="354">
        <v>1461645.07</v>
      </c>
      <c r="D20" s="354">
        <v>1461645.07</v>
      </c>
      <c r="E20" s="334">
        <f t="shared" si="0"/>
        <v>100</v>
      </c>
      <c r="I20" s="252"/>
      <c r="J20" s="109"/>
      <c r="K20" s="252"/>
      <c r="L20" s="122"/>
      <c r="M20" s="122"/>
      <c r="N20" s="122"/>
    </row>
    <row r="21" spans="1:14" ht="31.2" x14ac:dyDescent="0.3">
      <c r="A21" s="257" t="s">
        <v>164</v>
      </c>
      <c r="B21" s="296">
        <v>3998238.51</v>
      </c>
      <c r="C21" s="296">
        <v>3998238.51</v>
      </c>
      <c r="D21" s="296">
        <v>3998238.51</v>
      </c>
      <c r="E21" s="334">
        <f t="shared" si="0"/>
        <v>100</v>
      </c>
      <c r="I21" s="252"/>
      <c r="J21" s="109"/>
      <c r="K21" s="252"/>
      <c r="L21" s="122"/>
      <c r="M21" s="122"/>
      <c r="N21" s="122"/>
    </row>
    <row r="22" spans="1:14" ht="15.6" x14ac:dyDescent="0.3">
      <c r="A22" s="257" t="s">
        <v>63</v>
      </c>
      <c r="B22" s="296">
        <v>12170134.83</v>
      </c>
      <c r="C22" s="296">
        <v>12170134.83</v>
      </c>
      <c r="D22" s="296">
        <v>12170134.83</v>
      </c>
      <c r="E22" s="334">
        <f t="shared" si="0"/>
        <v>100</v>
      </c>
      <c r="I22" s="252"/>
      <c r="J22" s="109"/>
      <c r="K22" s="252"/>
      <c r="L22" s="122"/>
      <c r="M22" s="122"/>
      <c r="N22" s="122"/>
    </row>
    <row r="23" spans="1:14" ht="15.6" x14ac:dyDescent="0.3">
      <c r="A23" s="257" t="s">
        <v>7</v>
      </c>
      <c r="B23" s="296">
        <v>26735358.329999998</v>
      </c>
      <c r="C23" s="296">
        <v>47310134.049999997</v>
      </c>
      <c r="D23" s="296">
        <v>47310134.030000001</v>
      </c>
      <c r="E23" s="334">
        <f t="shared" si="0"/>
        <v>99.999999957725777</v>
      </c>
      <c r="I23" s="252"/>
      <c r="J23" s="109"/>
      <c r="K23" s="252"/>
      <c r="L23" s="122"/>
      <c r="M23" s="122"/>
      <c r="N23" s="122"/>
    </row>
    <row r="24" spans="1:14" ht="46.8" x14ac:dyDescent="0.3">
      <c r="A24" s="257" t="s">
        <v>170</v>
      </c>
      <c r="B24" s="296">
        <v>4381704</v>
      </c>
      <c r="C24" s="296">
        <v>4381704</v>
      </c>
      <c r="D24" s="296">
        <v>4287697.79</v>
      </c>
      <c r="E24" s="334">
        <f t="shared" si="0"/>
        <v>97.854574156538192</v>
      </c>
      <c r="I24" s="252"/>
      <c r="J24" s="109"/>
      <c r="K24" s="252"/>
      <c r="L24" s="122"/>
      <c r="M24" s="122"/>
      <c r="N24" s="122"/>
    </row>
    <row r="25" spans="1:14" s="262" customFormat="1" ht="15.6" x14ac:dyDescent="0.3">
      <c r="A25" s="257" t="s">
        <v>96</v>
      </c>
      <c r="B25" s="296">
        <v>111363994.23999999</v>
      </c>
      <c r="C25" s="296">
        <v>105978481.5</v>
      </c>
      <c r="D25" s="296">
        <v>89762346.75</v>
      </c>
      <c r="E25" s="334">
        <f t="shared" si="0"/>
        <v>84.698653424280295</v>
      </c>
      <c r="I25" s="252"/>
      <c r="J25" s="109"/>
      <c r="K25" s="252"/>
      <c r="L25" s="122"/>
      <c r="M25" s="122"/>
      <c r="N25" s="122"/>
    </row>
    <row r="26" spans="1:14" ht="31.2" x14ac:dyDescent="0.3">
      <c r="A26" s="257" t="s">
        <v>122</v>
      </c>
      <c r="B26" s="296">
        <v>8217156.4000000004</v>
      </c>
      <c r="C26" s="296">
        <v>8217156.4000000004</v>
      </c>
      <c r="D26" s="296">
        <v>8217156.4000000004</v>
      </c>
      <c r="E26" s="334">
        <f t="shared" si="0"/>
        <v>100</v>
      </c>
      <c r="I26" s="252"/>
      <c r="J26" s="109"/>
      <c r="K26" s="252"/>
      <c r="L26" s="122"/>
      <c r="M26" s="122"/>
      <c r="N26" s="122"/>
    </row>
    <row r="27" spans="1:14" ht="31.2" x14ac:dyDescent="0.3">
      <c r="A27" s="257" t="s">
        <v>165</v>
      </c>
      <c r="B27" s="296">
        <v>9034096.5099999998</v>
      </c>
      <c r="C27" s="296">
        <v>9034096.5099999998</v>
      </c>
      <c r="D27" s="296">
        <v>9034096.5099999998</v>
      </c>
      <c r="E27" s="334">
        <f t="shared" si="0"/>
        <v>100</v>
      </c>
      <c r="I27" s="252"/>
      <c r="J27" s="109"/>
      <c r="K27" s="252"/>
      <c r="L27" s="122"/>
      <c r="M27" s="122"/>
      <c r="N27" s="122"/>
    </row>
    <row r="28" spans="1:14" s="262" customFormat="1" ht="15.6" x14ac:dyDescent="0.3">
      <c r="A28" s="257" t="s">
        <v>111</v>
      </c>
      <c r="B28" s="296">
        <v>0</v>
      </c>
      <c r="C28" s="296">
        <v>7398685.54</v>
      </c>
      <c r="D28" s="296">
        <v>7398685.54</v>
      </c>
      <c r="E28" s="334">
        <f t="shared" si="0"/>
        <v>100</v>
      </c>
      <c r="I28" s="252"/>
      <c r="J28" s="109"/>
      <c r="K28" s="252"/>
      <c r="L28" s="122"/>
      <c r="M28" s="122"/>
      <c r="N28" s="122"/>
    </row>
    <row r="29" spans="1:14" ht="31.2" x14ac:dyDescent="0.3">
      <c r="A29" s="257" t="s">
        <v>147</v>
      </c>
      <c r="B29" s="296">
        <v>13537359.58</v>
      </c>
      <c r="C29" s="296">
        <v>27387047.300000001</v>
      </c>
      <c r="D29" s="296">
        <v>27387047.300000001</v>
      </c>
      <c r="E29" s="334">
        <f t="shared" si="0"/>
        <v>100</v>
      </c>
      <c r="I29" s="252"/>
      <c r="J29" s="109"/>
      <c r="K29" s="252"/>
      <c r="L29" s="122"/>
      <c r="M29" s="122"/>
      <c r="N29" s="122"/>
    </row>
    <row r="30" spans="1:14" ht="15.6" x14ac:dyDescent="0.3">
      <c r="A30" s="257" t="s">
        <v>134</v>
      </c>
      <c r="B30" s="296">
        <v>5652172</v>
      </c>
      <c r="C30" s="296">
        <v>5652172</v>
      </c>
      <c r="D30" s="296">
        <v>5223473.04</v>
      </c>
      <c r="E30" s="334">
        <f t="shared" si="0"/>
        <v>92.415323525186423</v>
      </c>
      <c r="I30" s="252"/>
      <c r="J30" s="109"/>
      <c r="K30" s="252"/>
      <c r="L30" s="122"/>
      <c r="M30" s="122"/>
      <c r="N30" s="122"/>
    </row>
    <row r="31" spans="1:14" ht="46.8" x14ac:dyDescent="0.3">
      <c r="A31" s="257" t="s">
        <v>124</v>
      </c>
      <c r="B31" s="296">
        <v>5565397</v>
      </c>
      <c r="C31" s="296">
        <v>5565397</v>
      </c>
      <c r="D31" s="296">
        <v>5565397</v>
      </c>
      <c r="E31" s="334">
        <f t="shared" si="0"/>
        <v>100</v>
      </c>
      <c r="I31" s="252"/>
      <c r="J31" s="109"/>
      <c r="K31" s="252"/>
      <c r="L31" s="122"/>
      <c r="M31" s="122"/>
      <c r="N31" s="122"/>
    </row>
    <row r="32" spans="1:14" ht="46.8" x14ac:dyDescent="0.3">
      <c r="A32" s="257" t="s">
        <v>125</v>
      </c>
      <c r="B32" s="296">
        <v>8349626.1299999999</v>
      </c>
      <c r="C32" s="296">
        <v>8349626.1299999999</v>
      </c>
      <c r="D32" s="296">
        <v>8349626.1200000001</v>
      </c>
      <c r="E32" s="334">
        <f t="shared" si="0"/>
        <v>99.999999880234157</v>
      </c>
      <c r="I32" s="252"/>
      <c r="J32" s="109"/>
      <c r="K32" s="252"/>
      <c r="L32" s="122"/>
      <c r="M32" s="122"/>
      <c r="N32" s="122"/>
    </row>
    <row r="33" spans="1:14" ht="15.6" x14ac:dyDescent="0.3">
      <c r="A33" s="257" t="s">
        <v>112</v>
      </c>
      <c r="B33" s="296">
        <v>9712668.5</v>
      </c>
      <c r="C33" s="296">
        <v>0</v>
      </c>
      <c r="D33" s="296">
        <v>0</v>
      </c>
      <c r="E33" s="334"/>
      <c r="I33" s="252"/>
      <c r="J33" s="109"/>
      <c r="K33" s="252"/>
      <c r="L33" s="122"/>
      <c r="M33" s="122"/>
      <c r="N33" s="122"/>
    </row>
    <row r="34" spans="1:14" ht="31.2" x14ac:dyDescent="0.3">
      <c r="A34" s="257" t="s">
        <v>166</v>
      </c>
      <c r="B34" s="296">
        <v>22740926.719999999</v>
      </c>
      <c r="C34" s="296">
        <v>22740926.719999999</v>
      </c>
      <c r="D34" s="296">
        <v>22603317.030000001</v>
      </c>
      <c r="E34" s="334">
        <f t="shared" si="0"/>
        <v>99.394880904835887</v>
      </c>
      <c r="I34" s="252"/>
      <c r="J34" s="109"/>
      <c r="K34" s="252"/>
      <c r="L34" s="122"/>
      <c r="M34" s="122"/>
      <c r="N34" s="122"/>
    </row>
    <row r="35" spans="1:14" ht="31.2" x14ac:dyDescent="0.3">
      <c r="A35" s="257" t="s">
        <v>126</v>
      </c>
      <c r="B35" s="296">
        <v>12325979.4</v>
      </c>
      <c r="C35" s="296">
        <v>12325979.4</v>
      </c>
      <c r="D35" s="296">
        <v>12325979.4</v>
      </c>
      <c r="E35" s="334">
        <f t="shared" si="0"/>
        <v>100</v>
      </c>
      <c r="I35" s="252"/>
      <c r="J35" s="109"/>
      <c r="K35" s="252"/>
      <c r="L35" s="122"/>
      <c r="M35" s="122"/>
      <c r="N35" s="122"/>
    </row>
    <row r="36" spans="1:14" ht="15.6" x14ac:dyDescent="0.3">
      <c r="A36" s="257" t="s">
        <v>137</v>
      </c>
      <c r="B36" s="296">
        <v>26334256.600000001</v>
      </c>
      <c r="C36" s="296">
        <v>18522664.550000001</v>
      </c>
      <c r="D36" s="296">
        <v>18522664.550000001</v>
      </c>
      <c r="E36" s="334">
        <f t="shared" si="0"/>
        <v>100</v>
      </c>
      <c r="I36" s="252"/>
      <c r="J36" s="109"/>
      <c r="K36" s="262"/>
      <c r="L36" s="122"/>
      <c r="M36" s="122"/>
      <c r="N36" s="122"/>
    </row>
    <row r="37" spans="1:14" ht="31.2" x14ac:dyDescent="0.3">
      <c r="A37" s="257" t="s">
        <v>167</v>
      </c>
      <c r="B37" s="296">
        <v>9944084</v>
      </c>
      <c r="C37" s="296">
        <v>23133489.219999999</v>
      </c>
      <c r="D37" s="296">
        <v>23133489.219999999</v>
      </c>
      <c r="E37" s="334">
        <f t="shared" si="0"/>
        <v>100</v>
      </c>
      <c r="I37" s="252"/>
      <c r="J37" s="109"/>
      <c r="K37" s="252"/>
      <c r="L37" s="122"/>
      <c r="M37" s="122"/>
      <c r="N37" s="122"/>
    </row>
    <row r="38" spans="1:14" ht="15.6" x14ac:dyDescent="0.3">
      <c r="A38" s="257" t="s">
        <v>138</v>
      </c>
      <c r="B38" s="296">
        <v>77962236.349999994</v>
      </c>
      <c r="C38" s="296">
        <v>80361824.950000003</v>
      </c>
      <c r="D38" s="296">
        <v>80265124.769999996</v>
      </c>
      <c r="E38" s="334">
        <f t="shared" si="0"/>
        <v>99.879669009433059</v>
      </c>
      <c r="I38" s="252"/>
      <c r="J38" s="109"/>
      <c r="K38" s="252"/>
      <c r="L38" s="122"/>
      <c r="M38" s="122"/>
      <c r="N38" s="122"/>
    </row>
    <row r="39" spans="1:14" ht="31.2" x14ac:dyDescent="0.3">
      <c r="A39" s="257" t="s">
        <v>127</v>
      </c>
      <c r="B39" s="296">
        <v>39810977.439999998</v>
      </c>
      <c r="C39" s="296">
        <v>39810977.439999998</v>
      </c>
      <c r="D39" s="296">
        <v>38804811.009999998</v>
      </c>
      <c r="E39" s="334">
        <f t="shared" si="0"/>
        <v>97.47264072700446</v>
      </c>
      <c r="I39" s="252"/>
      <c r="J39" s="109"/>
      <c r="K39" s="252"/>
      <c r="L39" s="122"/>
      <c r="M39" s="122"/>
      <c r="N39" s="122"/>
    </row>
    <row r="40" spans="1:14" s="262" customFormat="1" ht="15.6" x14ac:dyDescent="0.3">
      <c r="A40" s="257" t="s">
        <v>139</v>
      </c>
      <c r="B40" s="296">
        <v>89127579.569999993</v>
      </c>
      <c r="C40" s="296">
        <v>89127579.569999993</v>
      </c>
      <c r="D40" s="296">
        <v>89127579.569999993</v>
      </c>
      <c r="E40" s="334">
        <f t="shared" si="0"/>
        <v>100</v>
      </c>
      <c r="I40" s="252"/>
      <c r="J40" s="109"/>
      <c r="K40" s="252"/>
      <c r="L40" s="122"/>
      <c r="M40" s="122"/>
      <c r="N40" s="122"/>
    </row>
    <row r="41" spans="1:14" ht="46.8" x14ac:dyDescent="0.3">
      <c r="A41" s="257" t="s">
        <v>128</v>
      </c>
      <c r="B41" s="296">
        <v>10526309.48</v>
      </c>
      <c r="C41" s="296">
        <v>17428369</v>
      </c>
      <c r="D41" s="296">
        <v>17428369</v>
      </c>
      <c r="E41" s="334">
        <f t="shared" si="0"/>
        <v>100</v>
      </c>
      <c r="I41" s="252"/>
      <c r="J41" s="109"/>
      <c r="K41" s="252"/>
      <c r="L41" s="122"/>
      <c r="M41" s="122"/>
      <c r="N41" s="122"/>
    </row>
    <row r="42" spans="1:14" ht="31.2" x14ac:dyDescent="0.3">
      <c r="A42" s="257" t="s">
        <v>129</v>
      </c>
      <c r="B42" s="296">
        <v>5096012</v>
      </c>
      <c r="C42" s="296">
        <v>5096012</v>
      </c>
      <c r="D42" s="296">
        <v>5096012</v>
      </c>
      <c r="E42" s="334">
        <f t="shared" si="0"/>
        <v>100</v>
      </c>
      <c r="I42" s="252"/>
      <c r="J42" s="109"/>
      <c r="K42" s="252"/>
      <c r="L42" s="122"/>
      <c r="M42" s="122"/>
      <c r="N42" s="122"/>
    </row>
    <row r="43" spans="1:14" ht="15.6" x14ac:dyDescent="0.3">
      <c r="A43" s="243" t="s">
        <v>39</v>
      </c>
      <c r="B43" s="296">
        <v>68948740.739999995</v>
      </c>
      <c r="C43" s="296">
        <v>68948740.739999995</v>
      </c>
      <c r="D43" s="296">
        <v>68920071.739999995</v>
      </c>
      <c r="E43" s="334">
        <f t="shared" si="0"/>
        <v>99.958419835239482</v>
      </c>
      <c r="I43" s="252"/>
      <c r="J43" s="109"/>
      <c r="K43" s="252"/>
      <c r="L43" s="122"/>
      <c r="M43" s="122"/>
      <c r="N43" s="122"/>
    </row>
    <row r="44" spans="1:14" s="216" customFormat="1" ht="31.2" x14ac:dyDescent="0.3">
      <c r="A44" s="257" t="s">
        <v>168</v>
      </c>
      <c r="B44" s="296">
        <v>8980705.5199999996</v>
      </c>
      <c r="C44" s="296">
        <v>8980705.5199999996</v>
      </c>
      <c r="D44" s="296">
        <v>8980705.5199999996</v>
      </c>
      <c r="E44" s="334">
        <f t="shared" si="0"/>
        <v>100</v>
      </c>
      <c r="I44" s="252"/>
      <c r="J44" s="109"/>
      <c r="K44" s="252"/>
      <c r="L44" s="122"/>
      <c r="M44" s="122"/>
      <c r="N44" s="122"/>
    </row>
    <row r="45" spans="1:14" s="216" customFormat="1" ht="31.2" x14ac:dyDescent="0.3">
      <c r="A45" s="257" t="s">
        <v>146</v>
      </c>
      <c r="B45" s="296">
        <v>39476257.630000003</v>
      </c>
      <c r="C45" s="296">
        <v>39476257.630000003</v>
      </c>
      <c r="D45" s="296">
        <v>39476257.630000003</v>
      </c>
      <c r="E45" s="334">
        <f t="shared" si="0"/>
        <v>100</v>
      </c>
      <c r="I45" s="252"/>
      <c r="J45" s="109"/>
      <c r="K45" s="252"/>
      <c r="L45" s="122"/>
      <c r="M45" s="122"/>
      <c r="N45" s="122"/>
    </row>
    <row r="46" spans="1:14" s="216" customFormat="1" ht="15.6" x14ac:dyDescent="0.3">
      <c r="A46" s="257" t="s">
        <v>140</v>
      </c>
      <c r="B46" s="296">
        <v>24733526.449999999</v>
      </c>
      <c r="C46" s="296">
        <v>24947639.420000002</v>
      </c>
      <c r="D46" s="296">
        <v>24947639.420000002</v>
      </c>
      <c r="E46" s="334">
        <f t="shared" si="0"/>
        <v>100</v>
      </c>
      <c r="I46" s="252"/>
      <c r="J46" s="109"/>
      <c r="K46" s="252"/>
      <c r="L46" s="122"/>
      <c r="M46" s="122"/>
      <c r="N46" s="122"/>
    </row>
    <row r="47" spans="1:14" s="216" customFormat="1" ht="31.2" x14ac:dyDescent="0.3">
      <c r="A47" s="257" t="s">
        <v>132</v>
      </c>
      <c r="B47" s="296">
        <v>7590214</v>
      </c>
      <c r="C47" s="296">
        <v>22512804.550000001</v>
      </c>
      <c r="D47" s="296">
        <v>22512804.550000001</v>
      </c>
      <c r="E47" s="334">
        <f t="shared" si="0"/>
        <v>100</v>
      </c>
      <c r="I47" s="252"/>
      <c r="J47" s="109"/>
      <c r="K47" s="252"/>
      <c r="L47" s="122"/>
      <c r="M47" s="122"/>
      <c r="N47" s="122"/>
    </row>
    <row r="48" spans="1:14" ht="19.2" customHeight="1" x14ac:dyDescent="0.3">
      <c r="A48" s="212" t="s">
        <v>65</v>
      </c>
      <c r="B48" s="251">
        <f>SUM(B5:B47)</f>
        <v>1533345477.0000002</v>
      </c>
      <c r="C48" s="344">
        <f>SUM(C5:C47)</f>
        <v>1613356486.4300003</v>
      </c>
      <c r="D48" s="344">
        <f>SUM(D5:D47)</f>
        <v>1593124071.1900001</v>
      </c>
      <c r="E48" s="335">
        <f t="shared" si="0"/>
        <v>98.745942672299904</v>
      </c>
    </row>
    <row r="51" spans="1:5" x14ac:dyDescent="0.3">
      <c r="A51" s="262"/>
      <c r="E51" s="262"/>
    </row>
    <row r="52" spans="1:5" ht="55.2" customHeight="1" x14ac:dyDescent="0.3">
      <c r="A52" s="392" t="s">
        <v>435</v>
      </c>
      <c r="B52" s="392"/>
      <c r="C52" s="392"/>
      <c r="D52" s="392"/>
      <c r="E52" s="392"/>
    </row>
    <row r="53" spans="1:5" ht="51.6" customHeight="1" x14ac:dyDescent="0.3">
      <c r="A53" s="392" t="s">
        <v>436</v>
      </c>
      <c r="B53" s="392"/>
      <c r="C53" s="392"/>
      <c r="D53" s="392"/>
      <c r="E53" s="392"/>
    </row>
  </sheetData>
  <mergeCells count="3">
    <mergeCell ref="A52:E52"/>
    <mergeCell ref="A53:E53"/>
    <mergeCell ref="A2:E2"/>
  </mergeCells>
  <pageMargins left="0.39370078740157483" right="0.39370078740157483" top="0.35433070866141736" bottom="0.35433070866141736" header="0.15748031496062992" footer="0.15748031496062992"/>
  <pageSetup paperSize="9" scale="90" fitToHeight="0" orientation="portrait" r:id="rId1"/>
  <headerFooter>
    <oddHeader>&amp;C&amp;P</oddHead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2">
    <tabColor rgb="FF00B050"/>
  </sheetPr>
  <dimension ref="A1:M31"/>
  <sheetViews>
    <sheetView view="pageBreakPreview" zoomScale="115" zoomScaleNormal="100" zoomScaleSheetLayoutView="115" workbookViewId="0">
      <selection activeCell="A9" sqref="A9:XFD15"/>
    </sheetView>
  </sheetViews>
  <sheetFormatPr defaultColWidth="9.109375" defaultRowHeight="15" x14ac:dyDescent="0.3"/>
  <cols>
    <col min="1" max="1" width="47.33203125" style="2" customWidth="1"/>
    <col min="2" max="2" width="15.5546875" style="262" customWidth="1"/>
    <col min="3" max="3" width="16.33203125" style="262" customWidth="1"/>
    <col min="4" max="4" width="14.33203125" style="2" customWidth="1"/>
    <col min="5" max="6" width="9.109375" style="2"/>
    <col min="7" max="7" width="9.33203125" style="2" bestFit="1" customWidth="1"/>
    <col min="8" max="8" width="18.44140625" style="2" customWidth="1"/>
    <col min="9" max="9" width="9.33203125" style="2" bestFit="1" customWidth="1"/>
    <col min="10" max="12" width="19.6640625" style="2" customWidth="1"/>
    <col min="13" max="13" width="21.33203125" style="2" customWidth="1"/>
    <col min="14" max="16384" width="9.109375" style="2"/>
  </cols>
  <sheetData>
    <row r="1" spans="1:13" ht="16.8" customHeight="1" x14ac:dyDescent="0.3">
      <c r="A1" s="1"/>
      <c r="B1" s="253"/>
      <c r="C1" s="253"/>
      <c r="D1" s="265"/>
      <c r="E1" s="99" t="s">
        <v>25</v>
      </c>
      <c r="F1" s="99" t="s">
        <v>14</v>
      </c>
      <c r="G1" s="99" t="s">
        <v>11</v>
      </c>
      <c r="H1" s="99" t="s">
        <v>79</v>
      </c>
      <c r="I1" s="98">
        <v>522</v>
      </c>
      <c r="J1" s="205" t="e">
        <f>#REF!</f>
        <v>#REF!</v>
      </c>
      <c r="K1" s="205">
        <v>111610464.88</v>
      </c>
      <c r="L1" s="205">
        <v>85412680.129999995</v>
      </c>
      <c r="M1" s="123"/>
    </row>
    <row r="2" spans="1:13" ht="151.80000000000001" customHeight="1" x14ac:dyDescent="0.3">
      <c r="A2" s="387" t="s">
        <v>423</v>
      </c>
      <c r="B2" s="387"/>
      <c r="C2" s="387"/>
      <c r="D2" s="387"/>
      <c r="E2" s="100"/>
      <c r="F2" s="100"/>
      <c r="G2" s="100"/>
      <c r="H2" s="100"/>
      <c r="I2" s="100"/>
      <c r="J2" s="100"/>
      <c r="K2" s="100"/>
      <c r="L2" s="100"/>
      <c r="M2" s="12"/>
    </row>
    <row r="3" spans="1:13" ht="20.25" customHeight="1" x14ac:dyDescent="0.3">
      <c r="A3" s="1"/>
      <c r="B3" s="253"/>
      <c r="C3" s="253"/>
      <c r="D3" s="4" t="s">
        <v>0</v>
      </c>
      <c r="E3" s="101"/>
      <c r="F3" s="101"/>
      <c r="G3" s="101"/>
      <c r="H3" s="101"/>
      <c r="I3" s="102"/>
      <c r="J3" s="103"/>
      <c r="K3" s="103"/>
      <c r="L3" s="103"/>
      <c r="M3" s="12"/>
    </row>
    <row r="4" spans="1:13" ht="48.75" customHeight="1" x14ac:dyDescent="0.3">
      <c r="A4" s="78" t="s">
        <v>3</v>
      </c>
      <c r="B4" s="295" t="s">
        <v>379</v>
      </c>
      <c r="C4" s="295" t="s">
        <v>380</v>
      </c>
      <c r="D4" s="295" t="s">
        <v>407</v>
      </c>
      <c r="E4" s="12"/>
      <c r="F4" s="12"/>
      <c r="G4" s="12"/>
      <c r="H4" s="12"/>
      <c r="I4" s="12"/>
      <c r="J4" s="104"/>
      <c r="K4" s="104"/>
      <c r="L4" s="104"/>
      <c r="M4" s="12"/>
    </row>
    <row r="5" spans="1:13" ht="15.6" x14ac:dyDescent="0.3">
      <c r="A5" s="233" t="s">
        <v>5</v>
      </c>
      <c r="B5" s="207">
        <v>1510390.61</v>
      </c>
      <c r="C5" s="207">
        <v>1510390.61</v>
      </c>
      <c r="D5" s="334">
        <f>C5/B5*100</f>
        <v>100</v>
      </c>
      <c r="H5" s="232"/>
      <c r="I5" s="231"/>
      <c r="J5" s="231"/>
      <c r="K5" s="6"/>
      <c r="L5" s="231"/>
      <c r="M5" s="231"/>
    </row>
    <row r="6" spans="1:13" s="203" customFormat="1" ht="31.2" x14ac:dyDescent="0.3">
      <c r="A6" s="257" t="s">
        <v>166</v>
      </c>
      <c r="B6" s="237">
        <v>2709647.83</v>
      </c>
      <c r="C6" s="237">
        <v>2709647.83</v>
      </c>
      <c r="D6" s="334">
        <f t="shared" ref="D6:D7" si="0">C6/B6*100</f>
        <v>100</v>
      </c>
      <c r="H6" s="231"/>
      <c r="I6" s="232"/>
      <c r="J6" s="231"/>
      <c r="K6" s="231"/>
      <c r="L6" s="231"/>
      <c r="M6" s="231"/>
    </row>
    <row r="7" spans="1:13" ht="21" customHeight="1" x14ac:dyDescent="0.3">
      <c r="A7" s="204" t="s">
        <v>65</v>
      </c>
      <c r="B7" s="251">
        <f>SUM(B5:B6)</f>
        <v>4220038.4400000004</v>
      </c>
      <c r="C7" s="251">
        <f>SUM(C5:C6)</f>
        <v>4220038.4400000004</v>
      </c>
      <c r="D7" s="335">
        <f t="shared" si="0"/>
        <v>100</v>
      </c>
    </row>
    <row r="8" spans="1:13" ht="15" customHeight="1" x14ac:dyDescent="0.3">
      <c r="A8" s="203"/>
      <c r="D8" s="203"/>
    </row>
    <row r="9" spans="1:13" ht="15" customHeight="1" x14ac:dyDescent="0.3">
      <c r="A9" s="203"/>
      <c r="D9" s="203"/>
    </row>
    <row r="10" spans="1:13" ht="15" customHeight="1" x14ac:dyDescent="0.3">
      <c r="A10" s="203"/>
      <c r="D10" s="203"/>
    </row>
    <row r="11" spans="1:13" ht="15" customHeight="1" x14ac:dyDescent="0.3">
      <c r="A11" s="203"/>
      <c r="D11" s="203"/>
    </row>
    <row r="12" spans="1:13" ht="15" customHeight="1" x14ac:dyDescent="0.3">
      <c r="A12" s="203"/>
      <c r="D12" s="203"/>
    </row>
    <row r="13" spans="1:13" ht="15" customHeight="1" x14ac:dyDescent="0.3">
      <c r="A13" s="203"/>
      <c r="D13" s="203"/>
    </row>
    <row r="14" spans="1:13" ht="15" customHeight="1" x14ac:dyDescent="0.3">
      <c r="A14" s="203"/>
      <c r="D14" s="203"/>
    </row>
    <row r="15" spans="1:13" ht="15" customHeight="1" x14ac:dyDescent="0.3">
      <c r="A15" s="203"/>
      <c r="D15" s="203"/>
    </row>
    <row r="16" spans="1:13" ht="15" customHeight="1" x14ac:dyDescent="0.3">
      <c r="A16" s="203"/>
      <c r="D16" s="203"/>
    </row>
    <row r="17" spans="1:4" ht="15" customHeight="1" x14ac:dyDescent="0.3">
      <c r="A17" s="203"/>
      <c r="D17" s="203"/>
    </row>
    <row r="18" spans="1:4" ht="15" customHeight="1" x14ac:dyDescent="0.3">
      <c r="A18" s="203"/>
      <c r="D18" s="203"/>
    </row>
    <row r="19" spans="1:4" ht="15" customHeight="1" x14ac:dyDescent="0.3">
      <c r="A19" s="203"/>
      <c r="D19" s="203"/>
    </row>
    <row r="20" spans="1:4" ht="15" customHeight="1" x14ac:dyDescent="0.3">
      <c r="A20" s="203"/>
      <c r="D20" s="203"/>
    </row>
    <row r="21" spans="1:4" ht="15" customHeight="1" x14ac:dyDescent="0.3">
      <c r="A21" s="203"/>
      <c r="D21" s="203"/>
    </row>
    <row r="22" spans="1:4" ht="15" customHeight="1" x14ac:dyDescent="0.3">
      <c r="A22" s="203"/>
      <c r="D22" s="203"/>
    </row>
    <row r="23" spans="1:4" ht="15" customHeight="1" x14ac:dyDescent="0.3">
      <c r="A23" s="203"/>
      <c r="D23" s="203"/>
    </row>
    <row r="24" spans="1:4" ht="15" customHeight="1" x14ac:dyDescent="0.3">
      <c r="A24" s="203"/>
      <c r="D24" s="203"/>
    </row>
    <row r="25" spans="1:4" ht="15" customHeight="1" x14ac:dyDescent="0.3">
      <c r="A25" s="203"/>
      <c r="D25" s="203"/>
    </row>
    <row r="26" spans="1:4" ht="15" customHeight="1" x14ac:dyDescent="0.3">
      <c r="A26" s="203"/>
      <c r="D26" s="203"/>
    </row>
    <row r="27" spans="1:4" ht="15" customHeight="1" x14ac:dyDescent="0.3">
      <c r="A27" s="203"/>
      <c r="D27" s="203"/>
    </row>
    <row r="28" spans="1:4" ht="15" customHeight="1" x14ac:dyDescent="0.3">
      <c r="A28" s="203"/>
      <c r="D28" s="203"/>
    </row>
    <row r="29" spans="1:4" ht="15" customHeight="1" x14ac:dyDescent="0.3">
      <c r="A29" s="203"/>
      <c r="D29" s="203"/>
    </row>
    <row r="30" spans="1:4" ht="15" customHeight="1" x14ac:dyDescent="0.3">
      <c r="A30" s="203"/>
      <c r="D30" s="203"/>
    </row>
    <row r="31" spans="1:4" ht="19.5" customHeight="1" x14ac:dyDescent="0.3">
      <c r="A31" s="203"/>
      <c r="D31" s="203"/>
    </row>
  </sheetData>
  <mergeCells count="1">
    <mergeCell ref="A2:D2"/>
  </mergeCells>
  <pageMargins left="0.39370078740157483" right="0.39370078740157483" top="0.65" bottom="0.74803149606299213" header="0.31496062992125984" footer="0.31496062992125984"/>
  <pageSetup paperSize="9" fitToHeight="0"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8">
    <tabColor theme="0" tint="-0.14999847407452621"/>
  </sheetPr>
  <dimension ref="A1:N14"/>
  <sheetViews>
    <sheetView view="pageBreakPreview" zoomScale="115" zoomScaleNormal="100" zoomScaleSheetLayoutView="115" workbookViewId="0">
      <selection activeCell="A13" sqref="A13:E13"/>
    </sheetView>
  </sheetViews>
  <sheetFormatPr defaultColWidth="9.109375" defaultRowHeight="15" x14ac:dyDescent="0.3"/>
  <cols>
    <col min="1" max="1" width="40" style="2" customWidth="1"/>
    <col min="2" max="2" width="17.109375" style="262" customWidth="1"/>
    <col min="3" max="3" width="18.44140625" style="262" customWidth="1"/>
    <col min="4" max="4" width="16.6640625" style="2" customWidth="1"/>
    <col min="5" max="5" width="13.5546875" style="2" customWidth="1"/>
    <col min="6" max="6" width="9.5546875" style="2" customWidth="1"/>
    <col min="7" max="8" width="9.109375" style="2"/>
    <col min="9" max="9" width="15.44140625" style="2" bestFit="1" customWidth="1"/>
    <col min="10" max="10" width="9.109375" style="2"/>
    <col min="11" max="13" width="19.6640625" style="2" customWidth="1"/>
    <col min="14" max="14" width="19.33203125" style="2" customWidth="1"/>
    <col min="15" max="16384" width="9.109375" style="2"/>
  </cols>
  <sheetData>
    <row r="1" spans="1:14" ht="13.2" customHeight="1" x14ac:dyDescent="0.3">
      <c r="A1" s="1"/>
      <c r="B1" s="253"/>
      <c r="C1" s="253"/>
      <c r="D1" s="3"/>
      <c r="E1" s="265"/>
      <c r="F1" s="99" t="s">
        <v>25</v>
      </c>
      <c r="G1" s="99" t="s">
        <v>21</v>
      </c>
      <c r="H1" s="99" t="s">
        <v>11</v>
      </c>
      <c r="I1" s="99" t="s">
        <v>80</v>
      </c>
      <c r="J1" s="98">
        <v>522</v>
      </c>
      <c r="K1" s="220">
        <v>663532122</v>
      </c>
      <c r="L1" s="220">
        <v>0</v>
      </c>
      <c r="M1" s="220">
        <v>0</v>
      </c>
      <c r="N1" s="123"/>
    </row>
    <row r="2" spans="1:14" ht="97.2" customHeight="1" x14ac:dyDescent="0.3">
      <c r="A2" s="387" t="s">
        <v>424</v>
      </c>
      <c r="B2" s="387"/>
      <c r="C2" s="387"/>
      <c r="D2" s="387"/>
      <c r="E2" s="387"/>
      <c r="F2" s="220" t="s">
        <v>25</v>
      </c>
      <c r="G2" s="220" t="s">
        <v>21</v>
      </c>
      <c r="H2" s="220" t="s">
        <v>11</v>
      </c>
      <c r="I2" s="220" t="s">
        <v>144</v>
      </c>
      <c r="J2" s="98">
        <v>522</v>
      </c>
      <c r="K2" s="220">
        <f>355521075.64+154240904.27</f>
        <v>509761979.90999997</v>
      </c>
      <c r="L2" s="220">
        <v>0</v>
      </c>
      <c r="M2" s="220">
        <v>0</v>
      </c>
    </row>
    <row r="3" spans="1:14" ht="20.25" customHeight="1" x14ac:dyDescent="0.3">
      <c r="A3" s="1"/>
      <c r="B3" s="253"/>
      <c r="C3" s="253"/>
      <c r="D3" s="4"/>
      <c r="E3" s="4" t="s">
        <v>0</v>
      </c>
      <c r="F3" s="101"/>
      <c r="G3" s="101"/>
      <c r="H3" s="101"/>
      <c r="I3" s="101"/>
      <c r="J3" s="102"/>
      <c r="K3" s="103"/>
      <c r="L3" s="103"/>
      <c r="M3" s="103"/>
    </row>
    <row r="4" spans="1:14" ht="100.8" customHeight="1" x14ac:dyDescent="0.3">
      <c r="A4" s="72" t="s">
        <v>3</v>
      </c>
      <c r="B4" s="295" t="s">
        <v>382</v>
      </c>
      <c r="C4" s="295" t="s">
        <v>383</v>
      </c>
      <c r="D4" s="295" t="s">
        <v>380</v>
      </c>
      <c r="E4" s="295" t="s">
        <v>384</v>
      </c>
      <c r="F4" s="71"/>
      <c r="G4" s="71"/>
      <c r="H4" s="71"/>
      <c r="I4" s="71"/>
      <c r="J4" s="71"/>
      <c r="K4" s="56"/>
      <c r="L4" s="56"/>
      <c r="M4" s="56"/>
    </row>
    <row r="5" spans="1:14" ht="15.6" x14ac:dyDescent="0.3">
      <c r="A5" s="280" t="s">
        <v>5</v>
      </c>
      <c r="B5" s="336">
        <v>831531664.08000004</v>
      </c>
      <c r="C5" s="336">
        <v>831531664.08000004</v>
      </c>
      <c r="D5" s="337">
        <v>816458916.83000004</v>
      </c>
      <c r="E5" s="338">
        <f>D5/C5*100</f>
        <v>98.187351378052895</v>
      </c>
      <c r="F5" s="71"/>
      <c r="G5" s="71"/>
      <c r="H5" s="71"/>
      <c r="I5" s="252"/>
      <c r="J5" s="231"/>
      <c r="K5" s="11"/>
      <c r="L5" s="11"/>
      <c r="M5" s="11"/>
    </row>
    <row r="6" spans="1:14" s="232" customFormat="1" ht="15.6" x14ac:dyDescent="0.3">
      <c r="A6" s="280" t="s">
        <v>114</v>
      </c>
      <c r="B6" s="336">
        <v>61922603.369999997</v>
      </c>
      <c r="C6" s="336">
        <v>56922603.369999997</v>
      </c>
      <c r="D6" s="337">
        <v>3161179.86</v>
      </c>
      <c r="E6" s="338">
        <f t="shared" ref="E6:E9" si="0">D6/C6*100</f>
        <v>5.5534702786732364</v>
      </c>
      <c r="I6" s="252"/>
      <c r="J6" s="252"/>
      <c r="K6" s="11"/>
      <c r="L6" s="11"/>
      <c r="M6" s="11"/>
    </row>
    <row r="7" spans="1:14" s="232" customFormat="1" ht="15.6" x14ac:dyDescent="0.3">
      <c r="A7" s="280" t="s">
        <v>104</v>
      </c>
      <c r="B7" s="336">
        <v>165461382.36000001</v>
      </c>
      <c r="C7" s="336">
        <v>86261382.359999999</v>
      </c>
      <c r="D7" s="337">
        <v>53817352.060000002</v>
      </c>
      <c r="E7" s="338">
        <f t="shared" si="0"/>
        <v>62.388696526332829</v>
      </c>
      <c r="I7" s="252"/>
      <c r="J7" s="252"/>
      <c r="K7" s="11"/>
      <c r="L7" s="11"/>
      <c r="M7" s="11"/>
    </row>
    <row r="8" spans="1:14" s="262" customFormat="1" ht="15.6" x14ac:dyDescent="0.3">
      <c r="A8" s="280" t="s">
        <v>112</v>
      </c>
      <c r="B8" s="337">
        <v>114378452.09999999</v>
      </c>
      <c r="C8" s="337">
        <v>109378452.09999999</v>
      </c>
      <c r="D8" s="337">
        <v>69766872.909999996</v>
      </c>
      <c r="E8" s="338">
        <f t="shared" si="0"/>
        <v>63.78484205117033</v>
      </c>
      <c r="I8" s="252"/>
      <c r="J8" s="252"/>
      <c r="K8" s="11"/>
      <c r="L8" s="11"/>
      <c r="M8" s="11"/>
    </row>
    <row r="9" spans="1:14" ht="19.8" customHeight="1" x14ac:dyDescent="0.3">
      <c r="A9" s="32" t="s">
        <v>65</v>
      </c>
      <c r="B9" s="112">
        <f t="shared" ref="B9:D9" si="1">SUM(B5:B8)</f>
        <v>1173294101.9100001</v>
      </c>
      <c r="C9" s="112">
        <f t="shared" si="1"/>
        <v>1084094101.9100001</v>
      </c>
      <c r="D9" s="112">
        <f t="shared" si="1"/>
        <v>943204321.65999997</v>
      </c>
      <c r="E9" s="339">
        <f t="shared" si="0"/>
        <v>87.00391598830997</v>
      </c>
    </row>
    <row r="11" spans="1:14" ht="15.6" x14ac:dyDescent="0.3">
      <c r="B11" s="236"/>
      <c r="C11" s="236"/>
      <c r="D11" s="236"/>
      <c r="E11" s="236"/>
    </row>
    <row r="12" spans="1:14" ht="23.4" customHeight="1" x14ac:dyDescent="0.3">
      <c r="A12" s="262"/>
      <c r="D12" s="262"/>
      <c r="E12" s="262"/>
    </row>
    <row r="13" spans="1:14" ht="54.6" customHeight="1" x14ac:dyDescent="0.3">
      <c r="A13" s="391" t="s">
        <v>428</v>
      </c>
      <c r="B13" s="391"/>
      <c r="C13" s="391"/>
      <c r="D13" s="391"/>
      <c r="E13" s="391"/>
    </row>
    <row r="14" spans="1:14" ht="54" customHeight="1" x14ac:dyDescent="0.3">
      <c r="A14" s="391" t="s">
        <v>427</v>
      </c>
      <c r="B14" s="391"/>
      <c r="C14" s="391"/>
      <c r="D14" s="391"/>
      <c r="E14" s="391"/>
    </row>
  </sheetData>
  <mergeCells count="3">
    <mergeCell ref="A13:E13"/>
    <mergeCell ref="A14:E14"/>
    <mergeCell ref="A2:E2"/>
  </mergeCells>
  <pageMargins left="0.39370078740157483" right="0.39370078740157483" top="0.44" bottom="0.74803149606299213" header="0.31496062992125984" footer="0.31496062992125984"/>
  <pageSetup paperSize="9" scale="90" fitToHeight="0"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9">
    <tabColor theme="0" tint="-0.14999847407452621"/>
  </sheetPr>
  <dimension ref="A1:N30"/>
  <sheetViews>
    <sheetView view="pageBreakPreview" topLeftCell="A2" zoomScale="115" zoomScaleNormal="100" zoomScaleSheetLayoutView="115" workbookViewId="0">
      <selection activeCell="A10" sqref="A10"/>
    </sheetView>
  </sheetViews>
  <sheetFormatPr defaultColWidth="9.109375" defaultRowHeight="15" x14ac:dyDescent="0.3"/>
  <cols>
    <col min="1" max="1" width="41.33203125" style="2" customWidth="1"/>
    <col min="2" max="2" width="17.33203125" style="262" customWidth="1"/>
    <col min="3" max="3" width="16.44140625" style="262" customWidth="1"/>
    <col min="4" max="4" width="16.88671875" style="2" customWidth="1"/>
    <col min="5" max="5" width="13.5546875" style="2" customWidth="1"/>
    <col min="6" max="6" width="9.5546875" style="2" customWidth="1"/>
    <col min="7" max="8" width="9.109375" style="2"/>
    <col min="9" max="9" width="15.44140625" style="2" bestFit="1" customWidth="1"/>
    <col min="10" max="10" width="9.109375" style="2"/>
    <col min="11" max="13" width="19.6640625" style="2" customWidth="1"/>
    <col min="14" max="14" width="24.33203125" style="2" customWidth="1"/>
    <col min="15" max="16384" width="9.109375" style="2"/>
  </cols>
  <sheetData>
    <row r="1" spans="1:14" ht="12.6" customHeight="1" x14ac:dyDescent="0.3">
      <c r="A1" s="1"/>
      <c r="B1" s="253"/>
      <c r="C1" s="253"/>
      <c r="D1" s="3"/>
      <c r="E1" s="265"/>
      <c r="F1" s="99" t="s">
        <v>25</v>
      </c>
      <c r="G1" s="99" t="s">
        <v>21</v>
      </c>
      <c r="H1" s="99" t="s">
        <v>11</v>
      </c>
      <c r="I1" s="99" t="s">
        <v>81</v>
      </c>
      <c r="J1" s="98">
        <v>522</v>
      </c>
      <c r="K1" s="99">
        <v>513926891.49000001</v>
      </c>
      <c r="L1" s="99">
        <v>0</v>
      </c>
      <c r="M1" s="99">
        <v>0</v>
      </c>
      <c r="N1" s="123"/>
    </row>
    <row r="2" spans="1:14" ht="101.4" customHeight="1" x14ac:dyDescent="0.3">
      <c r="A2" s="387" t="s">
        <v>425</v>
      </c>
      <c r="B2" s="387"/>
      <c r="C2" s="387"/>
      <c r="D2" s="387"/>
      <c r="E2" s="387"/>
      <c r="F2" s="197" t="s">
        <v>25</v>
      </c>
      <c r="G2" s="197" t="s">
        <v>21</v>
      </c>
      <c r="H2" s="197" t="s">
        <v>11</v>
      </c>
      <c r="I2" s="220" t="s">
        <v>155</v>
      </c>
      <c r="J2" s="98">
        <v>522</v>
      </c>
      <c r="K2" s="220">
        <v>53321300</v>
      </c>
      <c r="L2" s="220">
        <v>0</v>
      </c>
      <c r="M2" s="220">
        <v>0</v>
      </c>
      <c r="N2" s="12"/>
    </row>
    <row r="3" spans="1:14" ht="20.25" customHeight="1" x14ac:dyDescent="0.3">
      <c r="A3" s="1"/>
      <c r="B3" s="253"/>
      <c r="C3" s="253"/>
      <c r="D3" s="4"/>
      <c r="E3" s="4" t="s">
        <v>0</v>
      </c>
      <c r="F3" s="220" t="s">
        <v>25</v>
      </c>
      <c r="G3" s="220" t="s">
        <v>21</v>
      </c>
      <c r="H3" s="220" t="s">
        <v>11</v>
      </c>
      <c r="I3" s="220" t="s">
        <v>83</v>
      </c>
      <c r="J3" s="98">
        <v>522</v>
      </c>
      <c r="K3" s="220">
        <v>125000000</v>
      </c>
      <c r="L3" s="220">
        <v>292011069.01999998</v>
      </c>
      <c r="M3" s="220">
        <v>175206641.41</v>
      </c>
      <c r="N3" s="12"/>
    </row>
    <row r="4" spans="1:14" ht="100.2" customHeight="1" x14ac:dyDescent="0.3">
      <c r="A4" s="73" t="s">
        <v>3</v>
      </c>
      <c r="B4" s="295" t="s">
        <v>382</v>
      </c>
      <c r="C4" s="295" t="s">
        <v>383</v>
      </c>
      <c r="D4" s="295" t="s">
        <v>380</v>
      </c>
      <c r="E4" s="295" t="s">
        <v>384</v>
      </c>
      <c r="F4" s="12"/>
      <c r="G4" s="12"/>
      <c r="H4" s="12"/>
      <c r="I4" s="12"/>
      <c r="J4" s="12"/>
      <c r="K4" s="104"/>
      <c r="L4" s="104"/>
      <c r="M4" s="104"/>
      <c r="N4" s="12"/>
    </row>
    <row r="5" spans="1:14" ht="15.6" x14ac:dyDescent="0.3">
      <c r="A5" s="280" t="s">
        <v>5</v>
      </c>
      <c r="B5" s="340">
        <v>602471437.12</v>
      </c>
      <c r="C5" s="340">
        <v>583930537.12</v>
      </c>
      <c r="D5" s="341">
        <v>293532832.55000001</v>
      </c>
      <c r="E5" s="343">
        <f>D5/C5*100</f>
        <v>50.268450421814102</v>
      </c>
      <c r="F5" s="12"/>
      <c r="G5" s="109"/>
      <c r="H5" s="263"/>
      <c r="I5" s="109"/>
      <c r="J5" s="109"/>
      <c r="K5" s="109"/>
      <c r="L5" s="109"/>
      <c r="M5" s="109"/>
      <c r="N5" s="109"/>
    </row>
    <row r="6" spans="1:14" s="196" customFormat="1" ht="15.6" x14ac:dyDescent="0.3">
      <c r="A6" s="280" t="s">
        <v>109</v>
      </c>
      <c r="B6" s="340">
        <v>400000000</v>
      </c>
      <c r="C6" s="340">
        <v>395000000</v>
      </c>
      <c r="D6" s="342">
        <v>178175065.59999999</v>
      </c>
      <c r="E6" s="343">
        <f t="shared" ref="E6:E7" si="0">D6/C6*100</f>
        <v>45.107611544303793</v>
      </c>
      <c r="F6" s="192"/>
      <c r="G6" s="109"/>
      <c r="H6" s="263"/>
      <c r="I6" s="109"/>
      <c r="J6" s="109"/>
      <c r="K6" s="109"/>
      <c r="L6" s="109"/>
      <c r="M6" s="109"/>
      <c r="N6" s="109"/>
    </row>
    <row r="7" spans="1:14" ht="21" customHeight="1" x14ac:dyDescent="0.3">
      <c r="A7" s="199" t="s">
        <v>65</v>
      </c>
      <c r="B7" s="251">
        <f>SUM(B5:B6)</f>
        <v>1002471437.12</v>
      </c>
      <c r="C7" s="251">
        <f>SUM(C5:C6)</f>
        <v>978930537.12</v>
      </c>
      <c r="D7" s="251">
        <f>SUM(D5:D6)</f>
        <v>471707898.14999998</v>
      </c>
      <c r="E7" s="339">
        <f t="shared" si="0"/>
        <v>48.186043877817731</v>
      </c>
      <c r="F7" s="12"/>
      <c r="G7" s="12"/>
      <c r="H7" s="12"/>
      <c r="I7" s="12"/>
      <c r="J7" s="12"/>
      <c r="K7" s="12"/>
      <c r="L7" s="109"/>
      <c r="M7" s="109"/>
      <c r="N7" s="109"/>
    </row>
    <row r="8" spans="1:14" ht="15" customHeight="1" x14ac:dyDescent="0.3">
      <c r="A8" s="198"/>
      <c r="D8" s="198"/>
      <c r="E8" s="198"/>
    </row>
    <row r="9" spans="1:14" ht="15" customHeight="1" x14ac:dyDescent="0.3">
      <c r="A9" s="198"/>
      <c r="B9" s="236"/>
      <c r="C9" s="236"/>
      <c r="D9" s="236"/>
      <c r="E9" s="236"/>
      <c r="K9" s="6"/>
      <c r="L9" s="6"/>
      <c r="M9" s="6"/>
    </row>
    <row r="10" spans="1:14" ht="23.4" customHeight="1" x14ac:dyDescent="0.3">
      <c r="A10" s="262"/>
      <c r="D10" s="262"/>
      <c r="E10" s="262"/>
    </row>
    <row r="11" spans="1:14" ht="59.4" customHeight="1" x14ac:dyDescent="0.3">
      <c r="A11" s="391" t="s">
        <v>429</v>
      </c>
      <c r="B11" s="391"/>
      <c r="C11" s="391"/>
      <c r="D11" s="391"/>
      <c r="E11" s="391"/>
    </row>
    <row r="12" spans="1:14" ht="15" customHeight="1" x14ac:dyDescent="0.3"/>
    <row r="13" spans="1:14" ht="15" customHeight="1" x14ac:dyDescent="0.3"/>
    <row r="14" spans="1:14" ht="15" customHeight="1" x14ac:dyDescent="0.3"/>
    <row r="15" spans="1:14" ht="15" customHeight="1" x14ac:dyDescent="0.3"/>
    <row r="16" spans="1:14" ht="15" customHeight="1" x14ac:dyDescent="0.3"/>
    <row r="17" ht="15" customHeight="1" x14ac:dyDescent="0.3"/>
    <row r="18" ht="15" customHeight="1" x14ac:dyDescent="0.3"/>
    <row r="19" ht="15" customHeight="1" x14ac:dyDescent="0.3"/>
    <row r="20" ht="15" customHeight="1" x14ac:dyDescent="0.3"/>
    <row r="21" ht="15" customHeight="1" x14ac:dyDescent="0.3"/>
    <row r="22" ht="15" customHeight="1" x14ac:dyDescent="0.3"/>
    <row r="23" ht="15" customHeight="1" x14ac:dyDescent="0.3"/>
    <row r="24" ht="15" customHeight="1" x14ac:dyDescent="0.3"/>
    <row r="25" ht="15" customHeight="1" x14ac:dyDescent="0.3"/>
    <row r="26" ht="15" customHeight="1" x14ac:dyDescent="0.3"/>
    <row r="27" ht="15" customHeight="1" x14ac:dyDescent="0.3"/>
    <row r="28" ht="15" customHeight="1" x14ac:dyDescent="0.3"/>
    <row r="29" ht="15" customHeight="1" x14ac:dyDescent="0.3"/>
    <row r="30" ht="19.5" customHeight="1" x14ac:dyDescent="0.3"/>
  </sheetData>
  <mergeCells count="2">
    <mergeCell ref="A11:E11"/>
    <mergeCell ref="A2:E2"/>
  </mergeCells>
  <pageMargins left="0.39370078740157483" right="0.39370078740157483" top="0.54" bottom="0.74803149606299213" header="0.31496062992125984" footer="0.31496062992125984"/>
  <pageSetup paperSize="9" scale="90" fitToHeight="0"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0">
    <tabColor rgb="FF00B050"/>
  </sheetPr>
  <dimension ref="A1:M30"/>
  <sheetViews>
    <sheetView view="pageBreakPreview" zoomScale="115" zoomScaleNormal="100" zoomScaleSheetLayoutView="115" workbookViewId="0">
      <selection activeCell="A9" sqref="A9:XFD14"/>
    </sheetView>
  </sheetViews>
  <sheetFormatPr defaultColWidth="9.109375" defaultRowHeight="15" x14ac:dyDescent="0.3"/>
  <cols>
    <col min="1" max="1" width="43.5546875" style="2" customWidth="1"/>
    <col min="2" max="2" width="17.5546875" style="262" customWidth="1"/>
    <col min="3" max="3" width="18.21875" style="262" customWidth="1"/>
    <col min="4" max="4" width="14.44140625" style="2" customWidth="1"/>
    <col min="5" max="6" width="9.109375" style="2"/>
    <col min="7" max="7" width="9.33203125" style="2" bestFit="1" customWidth="1"/>
    <col min="8" max="8" width="18.44140625" style="2" customWidth="1"/>
    <col min="9" max="9" width="9.33203125" style="2" bestFit="1" customWidth="1"/>
    <col min="10" max="12" width="19.6640625" style="2" customWidth="1"/>
    <col min="13" max="13" width="27.6640625" style="2" customWidth="1"/>
    <col min="14" max="16384" width="9.109375" style="2"/>
  </cols>
  <sheetData>
    <row r="1" spans="1:13" ht="15" customHeight="1" x14ac:dyDescent="0.3">
      <c r="A1" s="1"/>
      <c r="B1" s="253"/>
      <c r="C1" s="254"/>
      <c r="D1" s="265"/>
      <c r="E1" s="99" t="s">
        <v>25</v>
      </c>
      <c r="F1" s="99" t="s">
        <v>21</v>
      </c>
      <c r="G1" s="99" t="s">
        <v>11</v>
      </c>
      <c r="H1" s="99" t="s">
        <v>82</v>
      </c>
      <c r="I1" s="98">
        <v>522</v>
      </c>
      <c r="J1" s="220">
        <f>582387000-197159000</f>
        <v>385228000</v>
      </c>
      <c r="K1" s="220">
        <f>500000000+197159000</f>
        <v>697159000</v>
      </c>
      <c r="L1" s="220">
        <v>0</v>
      </c>
      <c r="M1" s="123"/>
    </row>
    <row r="2" spans="1:13" ht="147" customHeight="1" x14ac:dyDescent="0.3">
      <c r="A2" s="387" t="s">
        <v>426</v>
      </c>
      <c r="B2" s="387"/>
      <c r="C2" s="387"/>
      <c r="D2" s="387"/>
      <c r="E2" s="319" t="s">
        <v>25</v>
      </c>
      <c r="F2" s="214" t="s">
        <v>21</v>
      </c>
      <c r="G2" s="214" t="s">
        <v>11</v>
      </c>
      <c r="H2" s="214" t="s">
        <v>84</v>
      </c>
      <c r="I2" s="98">
        <v>522</v>
      </c>
      <c r="J2" s="220">
        <v>178257000</v>
      </c>
      <c r="K2" s="220">
        <v>160655031.09999999</v>
      </c>
      <c r="L2" s="220">
        <v>0</v>
      </c>
    </row>
    <row r="3" spans="1:13" ht="20.25" customHeight="1" x14ac:dyDescent="0.3">
      <c r="A3" s="1"/>
      <c r="B3" s="253"/>
      <c r="C3" s="255"/>
      <c r="D3" s="4" t="s">
        <v>0</v>
      </c>
      <c r="E3" s="101"/>
      <c r="F3" s="101"/>
      <c r="G3" s="101"/>
      <c r="H3" s="101"/>
      <c r="I3" s="102"/>
      <c r="J3" s="103"/>
      <c r="K3" s="103"/>
      <c r="L3" s="103"/>
    </row>
    <row r="4" spans="1:13" ht="48.75" customHeight="1" x14ac:dyDescent="0.3">
      <c r="A4" s="74" t="s">
        <v>3</v>
      </c>
      <c r="B4" s="295" t="s">
        <v>379</v>
      </c>
      <c r="C4" s="295" t="s">
        <v>380</v>
      </c>
      <c r="D4" s="295" t="s">
        <v>407</v>
      </c>
      <c r="E4" s="12"/>
      <c r="F4" s="12"/>
      <c r="G4" s="12"/>
      <c r="H4" s="12"/>
      <c r="I4" s="12"/>
      <c r="J4" s="109"/>
      <c r="K4" s="109"/>
      <c r="L4" s="109"/>
    </row>
    <row r="5" spans="1:13" ht="15.6" x14ac:dyDescent="0.3">
      <c r="A5" s="243" t="s">
        <v>5</v>
      </c>
      <c r="B5" s="250">
        <v>583288067.13999999</v>
      </c>
      <c r="C5" s="181">
        <v>401585119.27999997</v>
      </c>
      <c r="D5" s="298">
        <f>C5/B5*100</f>
        <v>68.848505893334533</v>
      </c>
      <c r="F5" s="252"/>
      <c r="G5" s="252"/>
      <c r="H5" s="252"/>
      <c r="I5" s="231"/>
      <c r="J5" s="252"/>
      <c r="K5" s="252"/>
      <c r="L5" s="56"/>
      <c r="M5" s="56"/>
    </row>
    <row r="6" spans="1:13" ht="19.8" customHeight="1" x14ac:dyDescent="0.3">
      <c r="A6" s="8" t="s">
        <v>65</v>
      </c>
      <c r="B6" s="251">
        <f>B5</f>
        <v>583288067.13999999</v>
      </c>
      <c r="C6" s="251">
        <f>C5</f>
        <v>401585119.27999997</v>
      </c>
      <c r="D6" s="299">
        <f>C6/B6*100</f>
        <v>68.848505893334533</v>
      </c>
      <c r="J6" s="75"/>
      <c r="K6" s="75"/>
      <c r="L6" s="75"/>
    </row>
    <row r="7" spans="1:13" ht="15" customHeight="1" x14ac:dyDescent="0.3"/>
    <row r="8" spans="1:13" ht="15" customHeight="1" x14ac:dyDescent="0.3">
      <c r="B8" s="236"/>
      <c r="C8" s="236"/>
      <c r="D8" s="236"/>
      <c r="J8" s="6"/>
      <c r="K8" s="6"/>
      <c r="L8" s="6"/>
    </row>
    <row r="9" spans="1:13" ht="15" customHeight="1" x14ac:dyDescent="0.3"/>
    <row r="10" spans="1:13" ht="15" customHeight="1" x14ac:dyDescent="0.3"/>
    <row r="11" spans="1:13" ht="15" customHeight="1" x14ac:dyDescent="0.3"/>
    <row r="12" spans="1:13" ht="15" customHeight="1" x14ac:dyDescent="0.3"/>
    <row r="13" spans="1:13" ht="15" customHeight="1" x14ac:dyDescent="0.3"/>
    <row r="14" spans="1:13" ht="15" customHeight="1" x14ac:dyDescent="0.3"/>
    <row r="15" spans="1:13" ht="15" customHeight="1" x14ac:dyDescent="0.3"/>
    <row r="16" spans="1:13" ht="15" customHeight="1" x14ac:dyDescent="0.3"/>
    <row r="17" ht="15" customHeight="1" x14ac:dyDescent="0.3"/>
    <row r="18" ht="15" customHeight="1" x14ac:dyDescent="0.3"/>
    <row r="19" ht="15" customHeight="1" x14ac:dyDescent="0.3"/>
    <row r="20" ht="15" customHeight="1" x14ac:dyDescent="0.3"/>
    <row r="21" ht="15" customHeight="1" x14ac:dyDescent="0.3"/>
    <row r="22" ht="15" customHeight="1" x14ac:dyDescent="0.3"/>
    <row r="23" ht="15" customHeight="1" x14ac:dyDescent="0.3"/>
    <row r="24" ht="15" customHeight="1" x14ac:dyDescent="0.3"/>
    <row r="25" ht="15" customHeight="1" x14ac:dyDescent="0.3"/>
    <row r="26" ht="15" customHeight="1" x14ac:dyDescent="0.3"/>
    <row r="27" ht="15" customHeight="1" x14ac:dyDescent="0.3"/>
    <row r="28" ht="15" customHeight="1" x14ac:dyDescent="0.3"/>
    <row r="29" ht="15" customHeight="1" x14ac:dyDescent="0.3"/>
    <row r="30" ht="19.5" customHeight="1" x14ac:dyDescent="0.3"/>
  </sheetData>
  <mergeCells count="1">
    <mergeCell ref="A2:D2"/>
  </mergeCells>
  <pageMargins left="0.39370078740157483" right="0.39370078740157483" top="0.52" bottom="0.74803149606299213" header="0.31496062992125984" footer="0.31496062992125984"/>
  <pageSetup paperSize="9" fitToHeight="0"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N22"/>
  <sheetViews>
    <sheetView view="pageBreakPreview" topLeftCell="A4" zoomScale="115" zoomScaleNormal="100" zoomScaleSheetLayoutView="115" workbookViewId="0">
      <selection activeCell="A21" sqref="A21:E21"/>
    </sheetView>
  </sheetViews>
  <sheetFormatPr defaultColWidth="9.109375" defaultRowHeight="15" x14ac:dyDescent="0.3"/>
  <cols>
    <col min="1" max="1" width="39.21875" style="87" customWidth="1"/>
    <col min="2" max="2" width="17.77734375" style="262" customWidth="1"/>
    <col min="3" max="4" width="17.44140625" style="262" customWidth="1"/>
    <col min="5" max="5" width="13.6640625" style="87" customWidth="1"/>
    <col min="6" max="6" width="9.5546875" style="87" customWidth="1"/>
    <col min="7" max="8" width="9.109375" style="87"/>
    <col min="9" max="9" width="15.44140625" style="87" bestFit="1" customWidth="1"/>
    <col min="10" max="10" width="9.109375" style="87"/>
    <col min="11" max="13" width="19.6640625" style="87" customWidth="1"/>
    <col min="14" max="14" width="25.44140625" style="87" customWidth="1"/>
    <col min="15" max="16384" width="9.109375" style="87"/>
  </cols>
  <sheetData>
    <row r="1" spans="1:14" ht="13.8" customHeight="1" x14ac:dyDescent="0.3">
      <c r="A1" s="86"/>
      <c r="B1" s="253"/>
      <c r="C1" s="254"/>
      <c r="D1" s="254"/>
      <c r="E1" s="265"/>
      <c r="F1" s="99" t="s">
        <v>25</v>
      </c>
      <c r="G1" s="99" t="s">
        <v>47</v>
      </c>
      <c r="H1" s="99" t="s">
        <v>11</v>
      </c>
      <c r="I1" s="99" t="s">
        <v>85</v>
      </c>
      <c r="J1" s="98">
        <v>522</v>
      </c>
      <c r="K1" s="214" t="e">
        <f>#REF!</f>
        <v>#REF!</v>
      </c>
      <c r="L1" s="214" t="e">
        <f>#REF!</f>
        <v>#REF!</v>
      </c>
      <c r="M1" s="214">
        <v>0</v>
      </c>
      <c r="N1" s="123"/>
    </row>
    <row r="2" spans="1:14" ht="96.6" customHeight="1" x14ac:dyDescent="0.3">
      <c r="A2" s="387" t="s">
        <v>430</v>
      </c>
      <c r="B2" s="387"/>
      <c r="C2" s="387"/>
      <c r="D2" s="387"/>
      <c r="E2" s="387"/>
      <c r="F2" s="100"/>
      <c r="G2" s="100"/>
      <c r="H2" s="100"/>
      <c r="I2" s="100"/>
      <c r="J2" s="100"/>
      <c r="K2" s="100"/>
      <c r="L2" s="100"/>
      <c r="M2" s="100"/>
      <c r="N2" s="12"/>
    </row>
    <row r="3" spans="1:14" ht="20.25" customHeight="1" x14ac:dyDescent="0.3">
      <c r="A3" s="86"/>
      <c r="B3" s="253"/>
      <c r="C3" s="255"/>
      <c r="D3" s="255"/>
      <c r="E3" s="89" t="s">
        <v>0</v>
      </c>
      <c r="F3" s="101"/>
      <c r="G3" s="101"/>
      <c r="H3" s="101"/>
      <c r="I3" s="101"/>
      <c r="J3" s="102"/>
      <c r="K3" s="103"/>
      <c r="L3" s="103"/>
      <c r="M3" s="103"/>
      <c r="N3" s="12"/>
    </row>
    <row r="4" spans="1:14" ht="100.8" customHeight="1" x14ac:dyDescent="0.3">
      <c r="A4" s="93" t="s">
        <v>3</v>
      </c>
      <c r="B4" s="346" t="s">
        <v>382</v>
      </c>
      <c r="C4" s="346" t="s">
        <v>383</v>
      </c>
      <c r="D4" s="346" t="s">
        <v>380</v>
      </c>
      <c r="E4" s="346" t="s">
        <v>384</v>
      </c>
      <c r="F4" s="12"/>
      <c r="G4" s="12"/>
      <c r="H4" s="12"/>
      <c r="I4" s="12"/>
      <c r="J4" s="12"/>
      <c r="K4" s="104"/>
      <c r="L4" s="104"/>
      <c r="M4" s="104"/>
      <c r="N4" s="12"/>
    </row>
    <row r="5" spans="1:14" s="262" customFormat="1" ht="15.6" x14ac:dyDescent="0.3">
      <c r="A5" s="280" t="s">
        <v>5</v>
      </c>
      <c r="B5" s="261">
        <v>243336249.19</v>
      </c>
      <c r="C5" s="261">
        <v>243336249.19</v>
      </c>
      <c r="D5" s="261">
        <v>243336249.19</v>
      </c>
      <c r="E5" s="320">
        <f>D5/C5*100</f>
        <v>100</v>
      </c>
      <c r="F5" s="263"/>
      <c r="G5" s="263"/>
      <c r="H5" s="263"/>
      <c r="I5" s="263"/>
      <c r="J5" s="263"/>
      <c r="K5" s="104"/>
      <c r="L5" s="104"/>
      <c r="M5" s="104"/>
      <c r="N5" s="263"/>
    </row>
    <row r="6" spans="1:14" s="262" customFormat="1" ht="15.6" x14ac:dyDescent="0.3">
      <c r="A6" s="280" t="s">
        <v>59</v>
      </c>
      <c r="B6" s="261">
        <v>130000000</v>
      </c>
      <c r="C6" s="261">
        <v>130000000</v>
      </c>
      <c r="D6" s="261">
        <v>107707623.78</v>
      </c>
      <c r="E6" s="320">
        <f t="shared" ref="E6:E17" si="0">D6/C6*100</f>
        <v>82.85201829230769</v>
      </c>
      <c r="F6" s="263"/>
      <c r="G6" s="263"/>
      <c r="H6" s="263"/>
      <c r="I6" s="263"/>
      <c r="J6" s="263"/>
      <c r="K6" s="104"/>
      <c r="L6" s="104"/>
      <c r="M6" s="104"/>
      <c r="N6" s="263"/>
    </row>
    <row r="7" spans="1:14" s="262" customFormat="1" ht="15.6" x14ac:dyDescent="0.3">
      <c r="A7" s="280" t="s">
        <v>363</v>
      </c>
      <c r="B7" s="261">
        <v>126400000</v>
      </c>
      <c r="C7" s="261">
        <v>126400000</v>
      </c>
      <c r="D7" s="261">
        <v>121665826.63</v>
      </c>
      <c r="E7" s="320">
        <f t="shared" si="0"/>
        <v>96.254609675632906</v>
      </c>
      <c r="F7" s="263"/>
      <c r="G7" s="263"/>
      <c r="H7" s="263"/>
      <c r="I7" s="263"/>
      <c r="J7" s="263"/>
      <c r="K7" s="104"/>
      <c r="L7" s="104"/>
      <c r="M7" s="104"/>
      <c r="N7" s="263"/>
    </row>
    <row r="8" spans="1:14" s="262" customFormat="1" ht="15.6" x14ac:dyDescent="0.3">
      <c r="A8" s="280" t="s">
        <v>364</v>
      </c>
      <c r="B8" s="261">
        <v>165000000</v>
      </c>
      <c r="C8" s="261">
        <v>244200000</v>
      </c>
      <c r="D8" s="261">
        <v>244162512.80000001</v>
      </c>
      <c r="E8" s="320">
        <f t="shared" si="0"/>
        <v>99.984648976248977</v>
      </c>
      <c r="F8" s="263"/>
      <c r="G8" s="263"/>
      <c r="H8" s="263"/>
      <c r="I8" s="263"/>
      <c r="J8" s="263"/>
      <c r="K8" s="104"/>
      <c r="L8" s="104"/>
      <c r="M8" s="104"/>
      <c r="N8" s="263"/>
    </row>
    <row r="9" spans="1:14" s="262" customFormat="1" ht="15.6" x14ac:dyDescent="0.3">
      <c r="A9" s="280" t="s">
        <v>133</v>
      </c>
      <c r="B9" s="261">
        <v>130000000</v>
      </c>
      <c r="C9" s="261">
        <v>130000000</v>
      </c>
      <c r="D9" s="261">
        <v>102541014.97</v>
      </c>
      <c r="E9" s="320">
        <f t="shared" si="0"/>
        <v>78.877703823076914</v>
      </c>
      <c r="F9" s="263"/>
      <c r="G9" s="263"/>
      <c r="H9" s="263"/>
      <c r="I9" s="263"/>
      <c r="J9" s="263"/>
      <c r="K9" s="104"/>
      <c r="L9" s="104"/>
      <c r="M9" s="104"/>
      <c r="N9" s="263"/>
    </row>
    <row r="10" spans="1:14" s="262" customFormat="1" ht="31.2" x14ac:dyDescent="0.3">
      <c r="A10" s="280" t="s">
        <v>365</v>
      </c>
      <c r="B10" s="261">
        <v>130000000</v>
      </c>
      <c r="C10" s="261">
        <v>130000000</v>
      </c>
      <c r="D10" s="261">
        <v>94205316.200000003</v>
      </c>
      <c r="E10" s="320">
        <f t="shared" si="0"/>
        <v>72.465627846153851</v>
      </c>
      <c r="F10" s="263"/>
      <c r="G10" s="263"/>
      <c r="H10" s="263"/>
      <c r="I10" s="263"/>
      <c r="J10" s="263"/>
      <c r="K10" s="104"/>
      <c r="L10" s="104"/>
      <c r="M10" s="104"/>
      <c r="N10" s="263"/>
    </row>
    <row r="11" spans="1:14" s="262" customFormat="1" ht="15.6" x14ac:dyDescent="0.3">
      <c r="A11" s="280" t="s">
        <v>110</v>
      </c>
      <c r="B11" s="261">
        <v>130000000</v>
      </c>
      <c r="C11" s="261">
        <v>130000000</v>
      </c>
      <c r="D11" s="261">
        <v>73972798.379999995</v>
      </c>
      <c r="E11" s="320">
        <f t="shared" si="0"/>
        <v>56.902152600000001</v>
      </c>
      <c r="F11" s="263"/>
      <c r="G11" s="263"/>
      <c r="H11" s="263"/>
      <c r="I11" s="263"/>
      <c r="J11" s="263"/>
      <c r="K11" s="104"/>
      <c r="L11" s="104"/>
      <c r="M11" s="104"/>
      <c r="N11" s="263"/>
    </row>
    <row r="12" spans="1:14" s="262" customFormat="1" ht="15.6" x14ac:dyDescent="0.3">
      <c r="A12" s="280" t="s">
        <v>138</v>
      </c>
      <c r="B12" s="261">
        <v>100000000</v>
      </c>
      <c r="C12" s="261">
        <v>0</v>
      </c>
      <c r="D12" s="261">
        <v>0</v>
      </c>
      <c r="E12" s="320"/>
      <c r="F12" s="263"/>
      <c r="G12" s="263"/>
      <c r="H12" s="263"/>
      <c r="I12" s="263"/>
      <c r="J12" s="263"/>
      <c r="K12" s="104"/>
      <c r="L12" s="104"/>
      <c r="M12" s="104"/>
      <c r="N12" s="263"/>
    </row>
    <row r="13" spans="1:14" s="262" customFormat="1" ht="15.6" x14ac:dyDescent="0.3">
      <c r="A13" s="280" t="s">
        <v>56</v>
      </c>
      <c r="B13" s="261">
        <v>130000000</v>
      </c>
      <c r="C13" s="261">
        <v>130000000</v>
      </c>
      <c r="D13" s="261">
        <v>123884114.45999999</v>
      </c>
      <c r="E13" s="320">
        <f t="shared" si="0"/>
        <v>95.295472661538454</v>
      </c>
      <c r="F13" s="263"/>
      <c r="G13" s="263"/>
      <c r="H13" s="263"/>
      <c r="I13" s="263"/>
      <c r="J13" s="263"/>
      <c r="K13" s="104"/>
      <c r="L13" s="104"/>
      <c r="M13" s="104"/>
      <c r="N13" s="263"/>
    </row>
    <row r="14" spans="1:14" s="262" customFormat="1" ht="15.6" x14ac:dyDescent="0.3">
      <c r="A14" s="280" t="s">
        <v>39</v>
      </c>
      <c r="B14" s="261">
        <v>214207001</v>
      </c>
      <c r="C14" s="261">
        <v>209207001</v>
      </c>
      <c r="D14" s="261">
        <v>41665455.280000001</v>
      </c>
      <c r="E14" s="320">
        <f t="shared" si="0"/>
        <v>19.91589912423629</v>
      </c>
      <c r="F14" s="263"/>
      <c r="G14" s="263"/>
      <c r="H14" s="263"/>
      <c r="I14" s="263"/>
      <c r="J14" s="263"/>
      <c r="K14" s="104"/>
      <c r="L14" s="104"/>
      <c r="M14" s="104"/>
      <c r="N14" s="263"/>
    </row>
    <row r="15" spans="1:14" s="262" customFormat="1" ht="15.6" x14ac:dyDescent="0.3">
      <c r="A15" s="280" t="s">
        <v>140</v>
      </c>
      <c r="B15" s="261">
        <v>100000000</v>
      </c>
      <c r="C15" s="261">
        <v>100000000</v>
      </c>
      <c r="D15" s="261">
        <v>99493043.609999999</v>
      </c>
      <c r="E15" s="320">
        <f t="shared" si="0"/>
        <v>99.493043610000001</v>
      </c>
      <c r="F15" s="263"/>
      <c r="G15" s="263"/>
      <c r="H15" s="263"/>
      <c r="I15" s="263"/>
      <c r="J15" s="263"/>
      <c r="K15" s="104"/>
      <c r="L15" s="104"/>
      <c r="M15" s="104"/>
      <c r="N15" s="263"/>
    </row>
    <row r="16" spans="1:14" s="262" customFormat="1" ht="15.6" x14ac:dyDescent="0.3">
      <c r="A16" s="280" t="s">
        <v>141</v>
      </c>
      <c r="B16" s="261">
        <v>130000000</v>
      </c>
      <c r="C16" s="261">
        <v>130000000</v>
      </c>
      <c r="D16" s="261">
        <v>106849078.95</v>
      </c>
      <c r="E16" s="320">
        <f t="shared" si="0"/>
        <v>82.191599192307692</v>
      </c>
      <c r="F16" s="263"/>
      <c r="G16" s="263"/>
      <c r="H16" s="263"/>
      <c r="I16" s="263"/>
      <c r="J16" s="263"/>
      <c r="K16" s="104"/>
      <c r="L16" s="104"/>
      <c r="M16" s="104"/>
      <c r="N16" s="263"/>
    </row>
    <row r="17" spans="1:14" ht="17.399999999999999" customHeight="1" x14ac:dyDescent="0.3">
      <c r="A17" s="32" t="s">
        <v>65</v>
      </c>
      <c r="B17" s="107">
        <f t="shared" ref="B17:C17" si="1">SUM(B5:B16)</f>
        <v>1728943250.1900001</v>
      </c>
      <c r="C17" s="107">
        <f t="shared" si="1"/>
        <v>1703143250.1900001</v>
      </c>
      <c r="D17" s="360">
        <f t="shared" ref="D17" si="2">SUM(D5:D16)</f>
        <v>1359483034.25</v>
      </c>
      <c r="E17" s="321">
        <f t="shared" si="0"/>
        <v>79.822001707627237</v>
      </c>
      <c r="F17" s="12"/>
      <c r="G17" s="12"/>
      <c r="H17" s="12"/>
      <c r="I17" s="12"/>
      <c r="J17" s="12"/>
      <c r="K17" s="12"/>
      <c r="L17" s="12"/>
      <c r="M17" s="12"/>
      <c r="N17" s="12"/>
    </row>
    <row r="18" spans="1:14" x14ac:dyDescent="0.3">
      <c r="F18" s="12"/>
      <c r="G18" s="12"/>
      <c r="H18" s="12"/>
      <c r="I18" s="12"/>
      <c r="J18" s="12"/>
      <c r="K18" s="12"/>
      <c r="L18" s="12"/>
      <c r="M18" s="12"/>
      <c r="N18" s="12"/>
    </row>
    <row r="19" spans="1:14" ht="15.6" x14ac:dyDescent="0.3">
      <c r="B19" s="236"/>
      <c r="C19" s="236"/>
      <c r="D19" s="236"/>
      <c r="E19" s="236"/>
      <c r="F19" s="12"/>
      <c r="G19" s="12"/>
      <c r="H19" s="12"/>
      <c r="I19" s="12"/>
      <c r="J19" s="12"/>
      <c r="K19" s="12"/>
      <c r="L19" s="12"/>
      <c r="M19" s="12"/>
      <c r="N19" s="12"/>
    </row>
    <row r="20" spans="1:14" ht="19.2" customHeight="1" x14ac:dyDescent="0.3">
      <c r="A20" s="262"/>
      <c r="E20" s="262"/>
    </row>
    <row r="21" spans="1:14" s="262" customFormat="1" ht="53.4" customHeight="1" x14ac:dyDescent="0.3">
      <c r="A21" s="391" t="s">
        <v>428</v>
      </c>
      <c r="B21" s="391"/>
      <c r="C21" s="391"/>
      <c r="D21" s="391"/>
      <c r="E21" s="391"/>
    </row>
    <row r="22" spans="1:14" ht="52.2" customHeight="1" x14ac:dyDescent="0.3">
      <c r="A22" s="391" t="s">
        <v>427</v>
      </c>
      <c r="B22" s="391"/>
      <c r="C22" s="391"/>
      <c r="D22" s="391"/>
      <c r="E22" s="391"/>
    </row>
  </sheetData>
  <mergeCells count="3">
    <mergeCell ref="A22:E22"/>
    <mergeCell ref="A21:E21"/>
    <mergeCell ref="A2:E2"/>
  </mergeCells>
  <pageMargins left="0.39370078740157483" right="0.39370078740157483" top="0.52" bottom="0.74803149606299213" header="0.31496062992125984" footer="0.31496062992125984"/>
  <pageSetup paperSize="9" scale="90" fitToHeight="0"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4">
    <tabColor rgb="FF00B050"/>
  </sheetPr>
  <dimension ref="A1:M36"/>
  <sheetViews>
    <sheetView view="pageBreakPreview" topLeftCell="A10" zoomScale="115" zoomScaleNormal="100" zoomScaleSheetLayoutView="115" workbookViewId="0">
      <selection activeCell="A38" sqref="A38:XFD42"/>
    </sheetView>
  </sheetViews>
  <sheetFormatPr defaultColWidth="9.109375" defaultRowHeight="15" x14ac:dyDescent="0.3"/>
  <cols>
    <col min="1" max="1" width="45.109375" style="2" customWidth="1"/>
    <col min="2" max="2" width="17.5546875" style="262" customWidth="1"/>
    <col min="3" max="3" width="17.44140625" style="2" customWidth="1"/>
    <col min="4" max="4" width="15" style="2" customWidth="1"/>
    <col min="5" max="6" width="9.109375" style="2"/>
    <col min="7" max="7" width="9.33203125" style="2" bestFit="1" customWidth="1"/>
    <col min="8" max="8" width="18.44140625" style="2" customWidth="1"/>
    <col min="9" max="9" width="9.33203125" style="2" bestFit="1" customWidth="1"/>
    <col min="10" max="12" width="19.6640625" style="2" customWidth="1"/>
    <col min="13" max="13" width="22.109375" style="2" customWidth="1"/>
    <col min="14" max="16384" width="9.109375" style="2"/>
  </cols>
  <sheetData>
    <row r="1" spans="1:13" ht="12.6" customHeight="1" x14ac:dyDescent="0.3">
      <c r="A1" s="1"/>
      <c r="B1" s="291"/>
      <c r="C1" s="3"/>
      <c r="D1" s="265"/>
      <c r="E1" s="99" t="s">
        <v>26</v>
      </c>
      <c r="F1" s="99" t="s">
        <v>24</v>
      </c>
      <c r="G1" s="99" t="s">
        <v>13</v>
      </c>
      <c r="H1" s="99" t="s">
        <v>48</v>
      </c>
      <c r="I1" s="98" t="s">
        <v>35</v>
      </c>
      <c r="J1" s="99">
        <f>B36</f>
        <v>57145108.000000007</v>
      </c>
      <c r="K1" s="99">
        <v>57111408</v>
      </c>
      <c r="L1" s="99">
        <v>57267708</v>
      </c>
      <c r="M1" s="123"/>
    </row>
    <row r="2" spans="1:13" ht="110.4" customHeight="1" x14ac:dyDescent="0.3">
      <c r="A2" s="394" t="s">
        <v>431</v>
      </c>
      <c r="B2" s="395"/>
      <c r="C2" s="395"/>
      <c r="D2" s="395"/>
      <c r="E2" s="114"/>
      <c r="F2" s="114"/>
      <c r="G2" s="114"/>
      <c r="H2" s="114"/>
      <c r="I2" s="114"/>
      <c r="J2" s="114"/>
      <c r="K2" s="114"/>
      <c r="L2" s="114"/>
      <c r="M2" s="115"/>
    </row>
    <row r="3" spans="1:13" ht="20.25" customHeight="1" x14ac:dyDescent="0.3">
      <c r="A3" s="1"/>
      <c r="B3" s="291"/>
      <c r="C3" s="4"/>
      <c r="D3" s="4" t="s">
        <v>0</v>
      </c>
      <c r="E3" s="116"/>
      <c r="F3" s="116"/>
      <c r="G3" s="116"/>
      <c r="H3" s="116"/>
      <c r="I3" s="117"/>
      <c r="J3" s="118"/>
      <c r="K3" s="118"/>
      <c r="L3" s="118"/>
      <c r="M3" s="115"/>
    </row>
    <row r="4" spans="1:13" ht="48.75" customHeight="1" x14ac:dyDescent="0.3">
      <c r="A4" s="80" t="s">
        <v>3</v>
      </c>
      <c r="B4" s="295" t="s">
        <v>379</v>
      </c>
      <c r="C4" s="295" t="s">
        <v>380</v>
      </c>
      <c r="D4" s="295" t="s">
        <v>407</v>
      </c>
      <c r="E4" s="115"/>
      <c r="F4" s="115"/>
      <c r="G4" s="115"/>
      <c r="H4" s="115"/>
      <c r="I4" s="115"/>
      <c r="J4" s="119"/>
      <c r="K4" s="119"/>
      <c r="L4" s="119"/>
      <c r="M4" s="115"/>
    </row>
    <row r="5" spans="1:13" ht="15.6" x14ac:dyDescent="0.3">
      <c r="A5" s="166" t="s">
        <v>5</v>
      </c>
      <c r="B5" s="250">
        <v>14499605.01</v>
      </c>
      <c r="C5" s="296">
        <v>14499605.01</v>
      </c>
      <c r="D5" s="301">
        <f>C5/B5*100</f>
        <v>100</v>
      </c>
      <c r="E5" s="115"/>
      <c r="F5" s="115"/>
      <c r="G5" s="115"/>
      <c r="H5" s="126"/>
      <c r="I5" s="126"/>
      <c r="J5" s="126"/>
      <c r="K5" s="126"/>
      <c r="L5" s="126"/>
      <c r="M5" s="126"/>
    </row>
    <row r="6" spans="1:13" ht="15.6" x14ac:dyDescent="0.3">
      <c r="A6" s="166" t="s">
        <v>6</v>
      </c>
      <c r="B6" s="250">
        <v>1307682</v>
      </c>
      <c r="C6" s="296">
        <v>1307682</v>
      </c>
      <c r="D6" s="301">
        <f t="shared" ref="D6:D36" si="0">C6/B6*100</f>
        <v>100</v>
      </c>
      <c r="E6" s="115"/>
      <c r="F6" s="115"/>
      <c r="G6" s="115"/>
      <c r="H6" s="126"/>
      <c r="I6" s="126"/>
      <c r="J6" s="126"/>
      <c r="K6" s="126"/>
      <c r="L6" s="126"/>
      <c r="M6" s="126"/>
    </row>
    <row r="7" spans="1:13" ht="15.6" x14ac:dyDescent="0.3">
      <c r="A7" s="166" t="s">
        <v>59</v>
      </c>
      <c r="B7" s="250">
        <v>1697251.99</v>
      </c>
      <c r="C7" s="296">
        <v>1697251.99</v>
      </c>
      <c r="D7" s="301">
        <f t="shared" si="0"/>
        <v>100</v>
      </c>
      <c r="E7" s="115"/>
      <c r="F7" s="115"/>
      <c r="G7" s="115"/>
      <c r="H7" s="126"/>
      <c r="I7" s="126"/>
      <c r="J7" s="126"/>
      <c r="K7" s="126"/>
      <c r="L7" s="126"/>
      <c r="M7" s="126"/>
    </row>
    <row r="8" spans="1:13" ht="15.6" x14ac:dyDescent="0.3">
      <c r="A8" s="166" t="s">
        <v>114</v>
      </c>
      <c r="B8" s="250">
        <v>700226.89</v>
      </c>
      <c r="C8" s="296">
        <v>700226.89</v>
      </c>
      <c r="D8" s="301">
        <f t="shared" si="0"/>
        <v>100</v>
      </c>
      <c r="E8" s="115"/>
      <c r="F8" s="115"/>
      <c r="G8" s="115"/>
      <c r="H8" s="126"/>
      <c r="I8" s="126"/>
      <c r="J8" s="126"/>
      <c r="K8" s="126"/>
      <c r="L8" s="126"/>
      <c r="M8" s="126"/>
    </row>
    <row r="9" spans="1:13" ht="15.6" x14ac:dyDescent="0.3">
      <c r="A9" s="166" t="s">
        <v>98</v>
      </c>
      <c r="B9" s="250">
        <v>568296</v>
      </c>
      <c r="C9" s="296">
        <v>568296</v>
      </c>
      <c r="D9" s="301">
        <f t="shared" si="0"/>
        <v>100</v>
      </c>
      <c r="E9" s="115"/>
      <c r="F9" s="115"/>
      <c r="G9" s="115"/>
      <c r="H9" s="126"/>
      <c r="I9" s="126"/>
      <c r="J9" s="126"/>
      <c r="K9" s="126"/>
      <c r="L9" s="126"/>
      <c r="M9" s="126"/>
    </row>
    <row r="10" spans="1:13" ht="15.6" x14ac:dyDescent="0.3">
      <c r="A10" s="166" t="s">
        <v>103</v>
      </c>
      <c r="B10" s="250">
        <v>621594</v>
      </c>
      <c r="C10" s="296">
        <v>621594</v>
      </c>
      <c r="D10" s="301">
        <f t="shared" si="0"/>
        <v>100</v>
      </c>
      <c r="E10" s="115"/>
      <c r="F10" s="115"/>
      <c r="G10" s="115"/>
      <c r="H10" s="126"/>
      <c r="I10" s="126"/>
      <c r="J10" s="126"/>
      <c r="K10" s="126"/>
      <c r="L10" s="126"/>
      <c r="M10" s="126"/>
    </row>
    <row r="11" spans="1:13" ht="15.6" x14ac:dyDescent="0.3">
      <c r="A11" s="166" t="s">
        <v>104</v>
      </c>
      <c r="B11" s="250">
        <v>1307682</v>
      </c>
      <c r="C11" s="296">
        <v>1307682</v>
      </c>
      <c r="D11" s="301">
        <f t="shared" si="0"/>
        <v>100</v>
      </c>
      <c r="E11" s="115"/>
      <c r="F11" s="115"/>
      <c r="G11" s="115"/>
      <c r="H11" s="126"/>
      <c r="I11" s="126"/>
      <c r="J11" s="126"/>
      <c r="K11" s="126"/>
      <c r="L11" s="126"/>
      <c r="M11" s="126"/>
    </row>
    <row r="12" spans="1:13" ht="15.6" x14ac:dyDescent="0.3">
      <c r="A12" s="166" t="s">
        <v>105</v>
      </c>
      <c r="B12" s="250">
        <v>3442500</v>
      </c>
      <c r="C12" s="296">
        <v>3442500</v>
      </c>
      <c r="D12" s="301">
        <f t="shared" si="0"/>
        <v>100</v>
      </c>
      <c r="E12" s="115"/>
      <c r="H12" s="231"/>
      <c r="I12" s="231"/>
      <c r="J12" s="231"/>
      <c r="K12" s="126"/>
      <c r="L12" s="126"/>
      <c r="M12" s="126"/>
    </row>
    <row r="13" spans="1:13" ht="15.6" x14ac:dyDescent="0.3">
      <c r="A13" s="166" t="s">
        <v>106</v>
      </c>
      <c r="B13" s="250">
        <v>611797.5</v>
      </c>
      <c r="C13" s="296">
        <v>611797.5</v>
      </c>
      <c r="D13" s="301">
        <f t="shared" si="0"/>
        <v>100</v>
      </c>
      <c r="E13" s="115"/>
      <c r="H13" s="231"/>
      <c r="I13" s="231"/>
      <c r="J13" s="231"/>
      <c r="K13" s="126"/>
      <c r="L13" s="126"/>
      <c r="M13" s="126"/>
    </row>
    <row r="14" spans="1:13" ht="15.6" x14ac:dyDescent="0.3">
      <c r="A14" s="166" t="s">
        <v>97</v>
      </c>
      <c r="B14" s="250">
        <v>1307682</v>
      </c>
      <c r="C14" s="296">
        <v>1307682</v>
      </c>
      <c r="D14" s="301">
        <f t="shared" si="0"/>
        <v>100</v>
      </c>
      <c r="E14" s="115"/>
      <c r="H14" s="231"/>
      <c r="I14" s="231"/>
      <c r="J14" s="231"/>
      <c r="K14" s="126"/>
      <c r="L14" s="126"/>
      <c r="M14" s="126"/>
    </row>
    <row r="15" spans="1:13" ht="15.6" x14ac:dyDescent="0.3">
      <c r="A15" s="166" t="s">
        <v>95</v>
      </c>
      <c r="B15" s="250">
        <v>1634602.5</v>
      </c>
      <c r="C15" s="296">
        <v>1634602.5</v>
      </c>
      <c r="D15" s="301">
        <f t="shared" si="0"/>
        <v>100</v>
      </c>
      <c r="E15" s="115"/>
      <c r="H15" s="231"/>
      <c r="I15" s="231"/>
      <c r="J15" s="231"/>
      <c r="K15" s="126"/>
      <c r="L15" s="126"/>
      <c r="M15" s="126"/>
    </row>
    <row r="16" spans="1:13" ht="15.6" x14ac:dyDescent="0.3">
      <c r="A16" s="166" t="s">
        <v>63</v>
      </c>
      <c r="B16" s="250">
        <v>450000</v>
      </c>
      <c r="C16" s="296">
        <v>450000</v>
      </c>
      <c r="D16" s="301">
        <f t="shared" si="0"/>
        <v>100</v>
      </c>
      <c r="E16" s="115"/>
      <c r="H16" s="231"/>
      <c r="I16" s="231"/>
      <c r="J16" s="231"/>
      <c r="K16" s="126"/>
      <c r="L16" s="126"/>
      <c r="M16" s="126"/>
    </row>
    <row r="17" spans="1:13" ht="15.6" x14ac:dyDescent="0.3">
      <c r="A17" s="166" t="s">
        <v>7</v>
      </c>
      <c r="B17" s="250">
        <v>1305000</v>
      </c>
      <c r="C17" s="296">
        <v>1305000</v>
      </c>
      <c r="D17" s="301">
        <f t="shared" si="0"/>
        <v>100</v>
      </c>
      <c r="E17" s="115"/>
      <c r="H17" s="231"/>
      <c r="I17" s="231"/>
      <c r="J17" s="231"/>
      <c r="K17" s="126"/>
      <c r="L17" s="126"/>
      <c r="M17" s="126"/>
    </row>
    <row r="18" spans="1:13" ht="15.6" x14ac:dyDescent="0.3">
      <c r="A18" s="166" t="s">
        <v>133</v>
      </c>
      <c r="B18" s="250">
        <v>283500</v>
      </c>
      <c r="C18" s="296">
        <v>283500</v>
      </c>
      <c r="D18" s="301">
        <f t="shared" si="0"/>
        <v>100</v>
      </c>
      <c r="E18" s="115"/>
      <c r="H18" s="231"/>
      <c r="I18" s="231"/>
      <c r="J18" s="231"/>
      <c r="K18" s="126"/>
      <c r="L18" s="126"/>
      <c r="M18" s="126"/>
    </row>
    <row r="19" spans="1:13" ht="15.6" x14ac:dyDescent="0.3">
      <c r="A19" s="166" t="s">
        <v>96</v>
      </c>
      <c r="B19" s="250">
        <v>5718288.5599999996</v>
      </c>
      <c r="C19" s="296">
        <v>5718288.5599999996</v>
      </c>
      <c r="D19" s="301">
        <f t="shared" si="0"/>
        <v>100</v>
      </c>
      <c r="E19" s="115"/>
      <c r="H19" s="231"/>
      <c r="I19" s="231"/>
      <c r="J19" s="231"/>
      <c r="K19" s="126"/>
      <c r="L19" s="126"/>
      <c r="M19" s="126"/>
    </row>
    <row r="20" spans="1:13" ht="15.6" x14ac:dyDescent="0.3">
      <c r="A20" s="166" t="s">
        <v>110</v>
      </c>
      <c r="B20" s="250">
        <v>5230728</v>
      </c>
      <c r="C20" s="296">
        <v>5230728</v>
      </c>
      <c r="D20" s="301">
        <f t="shared" si="0"/>
        <v>100</v>
      </c>
      <c r="E20" s="115"/>
      <c r="H20" s="231"/>
      <c r="I20" s="231"/>
      <c r="J20" s="231"/>
      <c r="K20" s="126"/>
      <c r="L20" s="126"/>
      <c r="M20" s="126"/>
    </row>
    <row r="21" spans="1:13" ht="15.6" x14ac:dyDescent="0.3">
      <c r="A21" s="166" t="s">
        <v>111</v>
      </c>
      <c r="B21" s="250">
        <v>2755806.71</v>
      </c>
      <c r="C21" s="296">
        <v>2755806.71</v>
      </c>
      <c r="D21" s="301">
        <f t="shared" si="0"/>
        <v>100</v>
      </c>
      <c r="E21" s="115"/>
      <c r="H21" s="231"/>
      <c r="I21" s="231"/>
      <c r="J21" s="231"/>
      <c r="K21" s="126"/>
      <c r="L21" s="126"/>
      <c r="M21" s="126"/>
    </row>
    <row r="22" spans="1:13" ht="15.6" x14ac:dyDescent="0.3">
      <c r="A22" s="166" t="s">
        <v>134</v>
      </c>
      <c r="B22" s="250">
        <v>720000</v>
      </c>
      <c r="C22" s="296">
        <v>720000</v>
      </c>
      <c r="D22" s="301">
        <f t="shared" si="0"/>
        <v>100</v>
      </c>
      <c r="E22" s="115"/>
      <c r="H22" s="231"/>
      <c r="I22" s="231"/>
      <c r="J22" s="231"/>
      <c r="K22" s="126"/>
      <c r="L22" s="126"/>
      <c r="M22" s="126"/>
    </row>
    <row r="23" spans="1:13" ht="15.6" x14ac:dyDescent="0.3">
      <c r="A23" s="166" t="s">
        <v>107</v>
      </c>
      <c r="B23" s="250">
        <v>1368540</v>
      </c>
      <c r="C23" s="296">
        <v>1368540</v>
      </c>
      <c r="D23" s="301">
        <f t="shared" si="0"/>
        <v>100</v>
      </c>
      <c r="E23" s="115"/>
      <c r="H23" s="231"/>
      <c r="I23" s="231"/>
      <c r="J23" s="231"/>
      <c r="K23" s="126"/>
      <c r="L23" s="126"/>
      <c r="M23" s="126"/>
    </row>
    <row r="24" spans="1:13" ht="15.6" x14ac:dyDescent="0.3">
      <c r="A24" s="166" t="s">
        <v>135</v>
      </c>
      <c r="B24" s="250">
        <v>414639</v>
      </c>
      <c r="C24" s="296">
        <v>414639</v>
      </c>
      <c r="D24" s="301">
        <f t="shared" si="0"/>
        <v>100</v>
      </c>
      <c r="E24" s="115"/>
      <c r="H24" s="231"/>
      <c r="I24" s="231"/>
      <c r="J24" s="231"/>
      <c r="K24" s="126"/>
      <c r="L24" s="126"/>
      <c r="M24" s="126"/>
    </row>
    <row r="25" spans="1:13" ht="15.6" x14ac:dyDescent="0.3">
      <c r="A25" s="166" t="s">
        <v>112</v>
      </c>
      <c r="B25" s="250">
        <v>545306.21</v>
      </c>
      <c r="C25" s="296">
        <v>545306.21</v>
      </c>
      <c r="D25" s="301">
        <f t="shared" si="0"/>
        <v>100</v>
      </c>
      <c r="E25" s="115"/>
      <c r="H25" s="231"/>
      <c r="I25" s="231"/>
      <c r="J25" s="231"/>
      <c r="K25" s="126"/>
      <c r="L25" s="126"/>
      <c r="M25" s="126"/>
    </row>
    <row r="26" spans="1:13" ht="15.6" x14ac:dyDescent="0.3">
      <c r="A26" s="166" t="s">
        <v>136</v>
      </c>
      <c r="B26" s="250">
        <v>776992.5</v>
      </c>
      <c r="C26" s="296">
        <v>776992.5</v>
      </c>
      <c r="D26" s="301">
        <f t="shared" si="0"/>
        <v>100</v>
      </c>
      <c r="E26" s="115"/>
      <c r="H26" s="231"/>
      <c r="I26" s="231"/>
      <c r="J26" s="231"/>
      <c r="K26" s="126"/>
      <c r="L26" s="126"/>
      <c r="M26" s="126"/>
    </row>
    <row r="27" spans="1:13" ht="15.6" x14ac:dyDescent="0.3">
      <c r="A27" s="166" t="s">
        <v>137</v>
      </c>
      <c r="B27" s="250">
        <v>1796769</v>
      </c>
      <c r="C27" s="296">
        <v>1796769</v>
      </c>
      <c r="D27" s="301">
        <f t="shared" si="0"/>
        <v>100</v>
      </c>
      <c r="E27" s="115"/>
      <c r="H27" s="231"/>
      <c r="I27" s="231"/>
      <c r="J27" s="231"/>
      <c r="K27" s="126"/>
      <c r="L27" s="126"/>
      <c r="M27" s="126"/>
    </row>
    <row r="28" spans="1:13" ht="15.6" x14ac:dyDescent="0.3">
      <c r="A28" s="166" t="s">
        <v>138</v>
      </c>
      <c r="B28" s="250">
        <v>552852</v>
      </c>
      <c r="C28" s="296">
        <v>552852</v>
      </c>
      <c r="D28" s="301">
        <f t="shared" si="0"/>
        <v>100</v>
      </c>
      <c r="E28" s="115"/>
      <c r="H28" s="231"/>
      <c r="I28" s="231"/>
      <c r="J28" s="231"/>
      <c r="K28" s="126"/>
      <c r="L28" s="126"/>
      <c r="M28" s="126"/>
    </row>
    <row r="29" spans="1:13" ht="15.6" x14ac:dyDescent="0.3">
      <c r="A29" s="166" t="s">
        <v>139</v>
      </c>
      <c r="B29" s="250">
        <v>710370</v>
      </c>
      <c r="C29" s="296">
        <v>710370</v>
      </c>
      <c r="D29" s="301">
        <f t="shared" si="0"/>
        <v>100</v>
      </c>
      <c r="E29" s="115"/>
      <c r="H29" s="231"/>
      <c r="I29" s="231"/>
      <c r="J29" s="231"/>
      <c r="K29" s="126"/>
      <c r="L29" s="126"/>
      <c r="M29" s="126"/>
    </row>
    <row r="30" spans="1:13" ht="15.6" x14ac:dyDescent="0.3">
      <c r="A30" s="166" t="s">
        <v>56</v>
      </c>
      <c r="B30" s="250">
        <v>850005</v>
      </c>
      <c r="C30" s="296">
        <v>850005</v>
      </c>
      <c r="D30" s="301">
        <f t="shared" si="0"/>
        <v>100</v>
      </c>
      <c r="E30" s="115"/>
      <c r="H30" s="231"/>
      <c r="I30" s="231"/>
      <c r="J30" s="231"/>
      <c r="K30" s="126"/>
      <c r="L30" s="126"/>
      <c r="M30" s="126"/>
    </row>
    <row r="31" spans="1:13" ht="15.6" x14ac:dyDescent="0.3">
      <c r="A31" s="166" t="s">
        <v>39</v>
      </c>
      <c r="B31" s="250">
        <v>1634602.5</v>
      </c>
      <c r="C31" s="296">
        <v>1634602.5</v>
      </c>
      <c r="D31" s="301">
        <f t="shared" si="0"/>
        <v>100</v>
      </c>
      <c r="E31" s="115"/>
      <c r="H31" s="231"/>
      <c r="I31" s="231"/>
      <c r="J31" s="231"/>
      <c r="K31" s="126"/>
      <c r="L31" s="126"/>
      <c r="M31" s="126"/>
    </row>
    <row r="32" spans="1:13" ht="15.6" x14ac:dyDescent="0.3">
      <c r="A32" s="166" t="s">
        <v>108</v>
      </c>
      <c r="B32" s="250">
        <v>864918</v>
      </c>
      <c r="C32" s="296">
        <v>864918</v>
      </c>
      <c r="D32" s="301">
        <f t="shared" si="0"/>
        <v>100</v>
      </c>
      <c r="E32" s="115"/>
      <c r="H32" s="231"/>
      <c r="I32" s="231"/>
      <c r="J32" s="231"/>
      <c r="K32" s="126"/>
      <c r="L32" s="126"/>
      <c r="M32" s="126"/>
    </row>
    <row r="33" spans="1:13" ht="15.6" x14ac:dyDescent="0.3">
      <c r="A33" s="166" t="s">
        <v>109</v>
      </c>
      <c r="B33" s="250">
        <v>980761.5</v>
      </c>
      <c r="C33" s="296">
        <v>980761.5</v>
      </c>
      <c r="D33" s="301">
        <f t="shared" si="0"/>
        <v>100</v>
      </c>
      <c r="E33" s="115"/>
      <c r="H33" s="231"/>
      <c r="I33" s="231"/>
      <c r="J33" s="231"/>
      <c r="K33" s="126"/>
      <c r="L33" s="126"/>
      <c r="M33" s="126"/>
    </row>
    <row r="34" spans="1:13" ht="15.6" x14ac:dyDescent="0.3">
      <c r="A34" s="166" t="s">
        <v>140</v>
      </c>
      <c r="B34" s="250">
        <v>1582249.13</v>
      </c>
      <c r="C34" s="296">
        <v>1582249.13</v>
      </c>
      <c r="D34" s="301">
        <f t="shared" si="0"/>
        <v>100</v>
      </c>
      <c r="E34" s="115"/>
      <c r="H34" s="231"/>
      <c r="I34" s="231"/>
      <c r="J34" s="231"/>
      <c r="K34" s="126"/>
      <c r="L34" s="126"/>
      <c r="M34" s="126"/>
    </row>
    <row r="35" spans="1:13" ht="15.6" x14ac:dyDescent="0.3">
      <c r="A35" s="166" t="s">
        <v>141</v>
      </c>
      <c r="B35" s="250">
        <v>904860</v>
      </c>
      <c r="C35" s="296">
        <v>904860</v>
      </c>
      <c r="D35" s="301">
        <f t="shared" si="0"/>
        <v>100</v>
      </c>
      <c r="E35" s="115"/>
      <c r="H35" s="231"/>
      <c r="I35" s="231"/>
      <c r="J35" s="231"/>
      <c r="K35" s="126"/>
      <c r="L35" s="126"/>
      <c r="M35" s="126"/>
    </row>
    <row r="36" spans="1:13" ht="19.5" customHeight="1" x14ac:dyDescent="0.3">
      <c r="A36" s="8" t="s">
        <v>65</v>
      </c>
      <c r="B36" s="251">
        <f>SUM(B5:B35)</f>
        <v>57145108.000000007</v>
      </c>
      <c r="C36" s="9">
        <f>SUM(C5:C35)</f>
        <v>57145108.000000007</v>
      </c>
      <c r="D36" s="302">
        <f t="shared" si="0"/>
        <v>100</v>
      </c>
      <c r="H36" s="232"/>
    </row>
  </sheetData>
  <mergeCells count="1">
    <mergeCell ref="A2:D2"/>
  </mergeCells>
  <pageMargins left="0.39370078740157483" right="0.39370078740157483" top="0.17" bottom="0.3" header="0.17" footer="0.17"/>
  <pageSetup paperSize="9"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7">
    <tabColor rgb="FF00B050"/>
  </sheetPr>
  <dimension ref="A1:M13"/>
  <sheetViews>
    <sheetView view="pageBreakPreview" zoomScaleNormal="100" zoomScaleSheetLayoutView="100" workbookViewId="0">
      <selection activeCell="A14" sqref="A14:XFD19"/>
    </sheetView>
  </sheetViews>
  <sheetFormatPr defaultColWidth="9.109375" defaultRowHeight="15" x14ac:dyDescent="0.3"/>
  <cols>
    <col min="1" max="1" width="45.5546875" style="2" customWidth="1"/>
    <col min="2" max="2" width="16.88671875" style="262" customWidth="1"/>
    <col min="3" max="3" width="17" style="2" customWidth="1"/>
    <col min="4" max="4" width="15.33203125" style="2" customWidth="1"/>
    <col min="5" max="6" width="9.109375" style="2"/>
    <col min="7" max="7" width="9.33203125" style="2" bestFit="1" customWidth="1"/>
    <col min="8" max="8" width="18.44140625" style="2" customWidth="1"/>
    <col min="9" max="9" width="9.33203125" style="2" bestFit="1" customWidth="1"/>
    <col min="10" max="12" width="19.6640625" style="2" customWidth="1"/>
    <col min="13" max="13" width="20.44140625" style="2" customWidth="1"/>
    <col min="14" max="16384" width="9.109375" style="2"/>
  </cols>
  <sheetData>
    <row r="1" spans="1:13" ht="20.399999999999999" customHeight="1" x14ac:dyDescent="0.3">
      <c r="A1" s="1"/>
      <c r="B1" s="253"/>
      <c r="C1" s="3"/>
      <c r="D1" s="265"/>
      <c r="E1" s="97" t="s">
        <v>36</v>
      </c>
      <c r="F1" s="98" t="s">
        <v>13</v>
      </c>
      <c r="G1" s="98" t="s">
        <v>32</v>
      </c>
      <c r="H1" s="97" t="s">
        <v>38</v>
      </c>
      <c r="I1" s="97" t="s">
        <v>35</v>
      </c>
      <c r="J1" s="99">
        <f>B11</f>
        <v>10759271.629999999</v>
      </c>
      <c r="K1" s="99">
        <v>13564263.539999999</v>
      </c>
      <c r="L1" s="99">
        <v>11638775.99</v>
      </c>
      <c r="M1" s="87"/>
    </row>
    <row r="2" spans="1:13" ht="115.2" customHeight="1" x14ac:dyDescent="0.3">
      <c r="A2" s="387" t="s">
        <v>440</v>
      </c>
      <c r="B2" s="387"/>
      <c r="C2" s="387"/>
      <c r="D2" s="387"/>
      <c r="E2" s="100"/>
      <c r="F2" s="387"/>
      <c r="G2" s="387"/>
      <c r="H2" s="387"/>
      <c r="I2" s="387"/>
      <c r="J2" s="100"/>
      <c r="K2" s="100"/>
      <c r="L2" s="100"/>
      <c r="M2" s="12"/>
    </row>
    <row r="3" spans="1:13" ht="20.25" customHeight="1" x14ac:dyDescent="0.3">
      <c r="A3" s="1"/>
      <c r="B3" s="253"/>
      <c r="C3" s="4"/>
      <c r="D3" s="4" t="s">
        <v>0</v>
      </c>
      <c r="E3" s="101"/>
      <c r="F3" s="101"/>
      <c r="G3" s="101"/>
      <c r="H3" s="101"/>
      <c r="I3" s="102"/>
      <c r="J3" s="103"/>
      <c r="K3" s="103"/>
      <c r="L3" s="103"/>
      <c r="M3" s="12"/>
    </row>
    <row r="4" spans="1:13" ht="48.75" customHeight="1" x14ac:dyDescent="0.3">
      <c r="A4" s="106" t="s">
        <v>3</v>
      </c>
      <c r="B4" s="346" t="s">
        <v>379</v>
      </c>
      <c r="C4" s="346" t="s">
        <v>380</v>
      </c>
      <c r="D4" s="346" t="s">
        <v>381</v>
      </c>
      <c r="E4" s="12"/>
      <c r="F4" s="12"/>
      <c r="G4" s="12"/>
      <c r="H4" s="12"/>
      <c r="I4" s="12"/>
      <c r="J4" s="104"/>
      <c r="K4" s="104"/>
      <c r="L4" s="104"/>
      <c r="M4" s="12"/>
    </row>
    <row r="5" spans="1:13" s="217" customFormat="1" ht="15.6" x14ac:dyDescent="0.3">
      <c r="A5" s="256" t="s">
        <v>103</v>
      </c>
      <c r="B5" s="378">
        <v>1518094.92</v>
      </c>
      <c r="C5" s="378">
        <v>0</v>
      </c>
      <c r="D5" s="379">
        <f>C5/B5*100</f>
        <v>0</v>
      </c>
      <c r="E5" s="192"/>
      <c r="F5" s="109"/>
      <c r="G5" s="192"/>
      <c r="H5" s="192"/>
      <c r="I5" s="109"/>
      <c r="J5" s="109"/>
      <c r="K5" s="109"/>
      <c r="L5" s="109"/>
      <c r="M5" s="192"/>
    </row>
    <row r="6" spans="1:13" s="217" customFormat="1" ht="15.6" x14ac:dyDescent="0.3">
      <c r="A6" s="256" t="s">
        <v>111</v>
      </c>
      <c r="B6" s="378">
        <v>3087000</v>
      </c>
      <c r="C6" s="378">
        <v>1543500</v>
      </c>
      <c r="D6" s="379">
        <f t="shared" ref="D6:D11" si="0">C6/B6*100</f>
        <v>50</v>
      </c>
      <c r="E6" s="192"/>
      <c r="F6" s="109"/>
      <c r="G6" s="192"/>
      <c r="H6" s="192"/>
      <c r="I6" s="109"/>
      <c r="J6" s="109"/>
      <c r="K6" s="109"/>
      <c r="L6" s="109"/>
      <c r="M6" s="192"/>
    </row>
    <row r="7" spans="1:13" s="217" customFormat="1" ht="15.6" x14ac:dyDescent="0.3">
      <c r="A7" s="256" t="s">
        <v>137</v>
      </c>
      <c r="B7" s="378">
        <v>2255860.6800000002</v>
      </c>
      <c r="C7" s="378">
        <v>1763691.83</v>
      </c>
      <c r="D7" s="379">
        <f t="shared" si="0"/>
        <v>78.182657538939864</v>
      </c>
      <c r="E7" s="192"/>
      <c r="F7" s="109"/>
      <c r="G7" s="192"/>
      <c r="H7" s="192"/>
      <c r="I7" s="109"/>
      <c r="J7" s="109"/>
      <c r="K7" s="109"/>
      <c r="L7" s="109"/>
      <c r="M7" s="192"/>
    </row>
    <row r="8" spans="1:13" s="217" customFormat="1" ht="15.6" x14ac:dyDescent="0.3">
      <c r="A8" s="256" t="s">
        <v>39</v>
      </c>
      <c r="B8" s="378">
        <v>322989.68</v>
      </c>
      <c r="C8" s="378">
        <v>322989.68</v>
      </c>
      <c r="D8" s="379">
        <f t="shared" si="0"/>
        <v>100</v>
      </c>
      <c r="E8" s="192"/>
      <c r="F8" s="109"/>
      <c r="G8" s="192"/>
      <c r="H8" s="192"/>
      <c r="I8" s="109"/>
      <c r="J8" s="109"/>
      <c r="K8" s="109"/>
      <c r="L8" s="109"/>
      <c r="M8" s="192"/>
    </row>
    <row r="9" spans="1:13" s="217" customFormat="1" ht="15.6" x14ac:dyDescent="0.3">
      <c r="A9" s="256" t="s">
        <v>140</v>
      </c>
      <c r="B9" s="378">
        <v>1447155.9</v>
      </c>
      <c r="C9" s="378">
        <v>1447155.9</v>
      </c>
      <c r="D9" s="379">
        <f t="shared" si="0"/>
        <v>100</v>
      </c>
      <c r="E9" s="192"/>
      <c r="F9" s="109"/>
      <c r="G9" s="192"/>
      <c r="H9" s="192"/>
      <c r="I9" s="109"/>
      <c r="J9" s="109"/>
      <c r="K9" s="109"/>
      <c r="L9" s="109"/>
      <c r="M9" s="192"/>
    </row>
    <row r="10" spans="1:13" s="217" customFormat="1" ht="15.6" x14ac:dyDescent="0.3">
      <c r="A10" s="256" t="s">
        <v>141</v>
      </c>
      <c r="B10" s="378">
        <v>2128170.4500000002</v>
      </c>
      <c r="C10" s="378">
        <v>1078000</v>
      </c>
      <c r="D10" s="379">
        <f t="shared" si="0"/>
        <v>50.653837431113658</v>
      </c>
      <c r="E10" s="192"/>
      <c r="F10" s="109"/>
      <c r="G10" s="192"/>
      <c r="H10" s="192"/>
      <c r="I10" s="109"/>
      <c r="J10" s="109"/>
      <c r="K10" s="109"/>
      <c r="L10" s="109"/>
      <c r="M10" s="192"/>
    </row>
    <row r="11" spans="1:13" ht="23.4" customHeight="1" x14ac:dyDescent="0.3">
      <c r="A11" s="131" t="s">
        <v>65</v>
      </c>
      <c r="B11" s="107">
        <f>SUM(B5:B10)</f>
        <v>10759271.629999999</v>
      </c>
      <c r="C11" s="107">
        <f>SUM(C5:C10)</f>
        <v>6155337.4100000001</v>
      </c>
      <c r="D11" s="380">
        <f t="shared" si="0"/>
        <v>57.209610665810473</v>
      </c>
    </row>
    <row r="13" spans="1:13" ht="15.6" x14ac:dyDescent="0.3">
      <c r="B13" s="236"/>
      <c r="C13" s="236"/>
      <c r="D13" s="236"/>
    </row>
  </sheetData>
  <mergeCells count="2">
    <mergeCell ref="A2:D2"/>
    <mergeCell ref="F2:I2"/>
  </mergeCells>
  <pageMargins left="0.39370078740157483" right="0.39370078740157483" top="0.45" bottom="0.74803149606299213" header="0.31496062992125984" footer="0.31496062992125984"/>
  <pageSetup paperSize="9" fitToHeight="0"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5">
    <tabColor rgb="FF00B050"/>
  </sheetPr>
  <dimension ref="A1:N9"/>
  <sheetViews>
    <sheetView view="pageBreakPreview" zoomScale="115" zoomScaleNormal="100" zoomScaleSheetLayoutView="115" workbookViewId="0">
      <selection activeCell="A20" sqref="A20"/>
    </sheetView>
  </sheetViews>
  <sheetFormatPr defaultColWidth="9.109375" defaultRowHeight="15" x14ac:dyDescent="0.3"/>
  <cols>
    <col min="1" max="1" width="46" style="2" customWidth="1"/>
    <col min="2" max="2" width="17.109375" style="262" customWidth="1"/>
    <col min="3" max="3" width="16.88671875" style="2" customWidth="1"/>
    <col min="4" max="4" width="14.44140625" style="2" customWidth="1"/>
    <col min="5" max="5" width="9.5546875" style="2" customWidth="1"/>
    <col min="6" max="7" width="9.109375" style="2"/>
    <col min="8" max="8" width="17.6640625" style="2" customWidth="1"/>
    <col min="9" max="9" width="9.109375" style="2"/>
    <col min="10" max="12" width="19.6640625" style="2" customWidth="1"/>
    <col min="13" max="13" width="26.44140625" style="2" customWidth="1"/>
    <col min="14" max="16384" width="9.109375" style="2"/>
  </cols>
  <sheetData>
    <row r="1" spans="1:14" ht="14.4" customHeight="1" x14ac:dyDescent="0.3">
      <c r="A1" s="1"/>
      <c r="B1" s="253"/>
      <c r="C1" s="3"/>
      <c r="D1" s="265"/>
      <c r="E1" s="99" t="s">
        <v>49</v>
      </c>
      <c r="F1" s="99" t="s">
        <v>47</v>
      </c>
      <c r="G1" s="99" t="s">
        <v>9</v>
      </c>
      <c r="H1" s="99" t="s">
        <v>87</v>
      </c>
      <c r="I1" s="98" t="s">
        <v>35</v>
      </c>
      <c r="J1" s="99">
        <f>B7</f>
        <v>68506396.599999994</v>
      </c>
      <c r="K1" s="99">
        <f t="shared" ref="K1:L1" si="0">C7</f>
        <v>68506396.599999994</v>
      </c>
      <c r="L1" s="99">
        <f t="shared" si="0"/>
        <v>100</v>
      </c>
      <c r="M1" s="123"/>
    </row>
    <row r="2" spans="1:14" ht="97.2" customHeight="1" x14ac:dyDescent="0.3">
      <c r="A2" s="387" t="s">
        <v>447</v>
      </c>
      <c r="B2" s="387"/>
      <c r="C2" s="387"/>
      <c r="D2" s="387"/>
      <c r="E2" s="100"/>
      <c r="F2" s="100"/>
      <c r="G2" s="100"/>
      <c r="H2" s="100"/>
      <c r="I2" s="100"/>
      <c r="J2" s="100"/>
      <c r="K2" s="100"/>
      <c r="L2" s="100"/>
      <c r="M2" s="12"/>
      <c r="N2" s="12"/>
    </row>
    <row r="3" spans="1:14" ht="20.25" customHeight="1" x14ac:dyDescent="0.3">
      <c r="A3" s="1"/>
      <c r="B3" s="253"/>
      <c r="C3" s="4"/>
      <c r="D3" s="4" t="s">
        <v>0</v>
      </c>
      <c r="E3" s="101"/>
      <c r="F3" s="101"/>
      <c r="G3" s="101"/>
      <c r="H3" s="101"/>
      <c r="I3" s="102"/>
      <c r="J3" s="103"/>
      <c r="K3" s="103"/>
      <c r="L3" s="103"/>
      <c r="M3" s="12"/>
      <c r="N3" s="12"/>
    </row>
    <row r="4" spans="1:14" ht="48.9" customHeight="1" x14ac:dyDescent="0.3">
      <c r="A4" s="81" t="s">
        <v>3</v>
      </c>
      <c r="B4" s="295" t="s">
        <v>379</v>
      </c>
      <c r="C4" s="295" t="s">
        <v>380</v>
      </c>
      <c r="D4" s="295" t="s">
        <v>407</v>
      </c>
      <c r="E4" s="12"/>
      <c r="F4" s="12"/>
      <c r="G4" s="12"/>
      <c r="H4" s="12"/>
      <c r="I4" s="12"/>
      <c r="J4" s="104"/>
      <c r="K4" s="104"/>
      <c r="L4" s="104"/>
      <c r="M4" s="12"/>
      <c r="N4" s="12"/>
    </row>
    <row r="5" spans="1:14" s="262" customFormat="1" ht="15.6" x14ac:dyDescent="0.3">
      <c r="A5" s="166" t="s">
        <v>6</v>
      </c>
      <c r="B5" s="250">
        <v>40000000</v>
      </c>
      <c r="C5" s="296">
        <v>40000000</v>
      </c>
      <c r="D5" s="301">
        <f>C5/B5*100</f>
        <v>100</v>
      </c>
      <c r="E5" s="263"/>
      <c r="F5" s="263"/>
      <c r="G5" s="263"/>
      <c r="H5" s="109"/>
      <c r="I5" s="109"/>
      <c r="J5" s="109"/>
      <c r="K5" s="109"/>
      <c r="L5" s="109"/>
      <c r="M5" s="263"/>
      <c r="N5" s="263"/>
    </row>
    <row r="6" spans="1:14" s="262" customFormat="1" ht="15.6" x14ac:dyDescent="0.3">
      <c r="A6" s="257" t="s">
        <v>98</v>
      </c>
      <c r="B6" s="250">
        <v>28506396.600000001</v>
      </c>
      <c r="C6" s="296">
        <v>28506396.600000001</v>
      </c>
      <c r="D6" s="301">
        <f t="shared" ref="D6:D7" si="1">C6/B6*100</f>
        <v>100</v>
      </c>
      <c r="E6" s="263"/>
      <c r="F6" s="263"/>
      <c r="G6" s="263"/>
      <c r="H6" s="109"/>
      <c r="I6" s="109"/>
      <c r="J6" s="109"/>
      <c r="K6" s="109"/>
      <c r="L6" s="109"/>
      <c r="M6" s="263"/>
      <c r="N6" s="263"/>
    </row>
    <row r="7" spans="1:14" ht="19.8" customHeight="1" x14ac:dyDescent="0.3">
      <c r="A7" s="8" t="s">
        <v>65</v>
      </c>
      <c r="B7" s="251">
        <f t="shared" ref="B7:C7" si="2">SUM(B5:B6)</f>
        <v>68506396.599999994</v>
      </c>
      <c r="C7" s="105">
        <f t="shared" si="2"/>
        <v>68506396.599999994</v>
      </c>
      <c r="D7" s="302">
        <f t="shared" si="1"/>
        <v>100</v>
      </c>
      <c r="E7" s="12"/>
      <c r="F7" s="12"/>
      <c r="G7" s="12"/>
      <c r="H7" s="12"/>
      <c r="I7" s="12"/>
      <c r="J7" s="12"/>
      <c r="K7" s="12"/>
      <c r="L7" s="12"/>
      <c r="M7" s="12"/>
      <c r="N7" s="12"/>
    </row>
    <row r="9" spans="1:14" ht="15.6" x14ac:dyDescent="0.3">
      <c r="B9" s="236"/>
      <c r="C9" s="132"/>
      <c r="D9" s="132"/>
    </row>
  </sheetData>
  <mergeCells count="1">
    <mergeCell ref="A2:D2"/>
  </mergeCells>
  <pageMargins left="0.39370078740157483" right="0.39370078740157483" top="0.63" bottom="0.74803149606299213" header="0.31496062992125984" footer="0.31496062992125984"/>
  <pageSetup paperSize="9" fitToHeight="0"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7"/>
  <dimension ref="A1:M10"/>
  <sheetViews>
    <sheetView view="pageBreakPreview" zoomScale="115" zoomScaleNormal="100" zoomScaleSheetLayoutView="115" workbookViewId="0">
      <selection activeCell="A11" sqref="A11:XFD16"/>
    </sheetView>
  </sheetViews>
  <sheetFormatPr defaultColWidth="9.109375" defaultRowHeight="15" x14ac:dyDescent="0.3"/>
  <cols>
    <col min="1" max="1" width="47" style="2" customWidth="1"/>
    <col min="2" max="2" width="17" style="2" customWidth="1"/>
    <col min="3" max="3" width="17.44140625" style="2" customWidth="1"/>
    <col min="4" max="4" width="13.6640625" style="2" customWidth="1"/>
    <col min="5" max="5" width="9.5546875" style="2" customWidth="1"/>
    <col min="6" max="7" width="9.109375" style="2"/>
    <col min="8" max="8" width="16.5546875" style="2" customWidth="1"/>
    <col min="9" max="9" width="9.109375" style="2"/>
    <col min="10" max="12" width="19.6640625" style="2" customWidth="1"/>
    <col min="13" max="13" width="22.6640625" style="2" customWidth="1"/>
    <col min="14" max="16384" width="9.109375" style="2"/>
  </cols>
  <sheetData>
    <row r="1" spans="1:13" ht="23.25" customHeight="1" x14ac:dyDescent="0.3">
      <c r="A1" s="1"/>
      <c r="B1" s="1"/>
      <c r="C1" s="396"/>
      <c r="D1" s="397"/>
      <c r="E1" s="99" t="s">
        <v>49</v>
      </c>
      <c r="F1" s="99" t="s">
        <v>47</v>
      </c>
      <c r="G1" s="99" t="s">
        <v>9</v>
      </c>
      <c r="H1" s="99" t="s">
        <v>88</v>
      </c>
      <c r="I1" s="98">
        <v>521</v>
      </c>
      <c r="J1" s="220">
        <v>80263475.319999993</v>
      </c>
      <c r="K1" s="220">
        <v>0</v>
      </c>
      <c r="L1" s="220">
        <v>0</v>
      </c>
      <c r="M1" s="123"/>
    </row>
    <row r="2" spans="1:13" ht="118.8" customHeight="1" x14ac:dyDescent="0.3">
      <c r="A2" s="387" t="s">
        <v>448</v>
      </c>
      <c r="B2" s="387"/>
      <c r="C2" s="387"/>
      <c r="D2" s="387"/>
      <c r="E2" s="100"/>
      <c r="F2" s="100"/>
      <c r="G2" s="100"/>
      <c r="H2" s="100"/>
      <c r="I2" s="100"/>
      <c r="J2" s="100"/>
      <c r="K2" s="100"/>
      <c r="L2" s="100"/>
    </row>
    <row r="3" spans="1:13" ht="20.25" customHeight="1" x14ac:dyDescent="0.3">
      <c r="A3" s="1"/>
      <c r="B3" s="1"/>
      <c r="C3" s="4"/>
      <c r="D3" s="4" t="s">
        <v>0</v>
      </c>
      <c r="E3" s="101"/>
      <c r="F3" s="101"/>
      <c r="G3" s="101"/>
      <c r="H3" s="101"/>
      <c r="I3" s="102"/>
      <c r="J3" s="103"/>
      <c r="K3" s="103"/>
      <c r="L3" s="103"/>
    </row>
    <row r="4" spans="1:13" ht="45" customHeight="1" x14ac:dyDescent="0.3">
      <c r="A4" s="83" t="s">
        <v>3</v>
      </c>
      <c r="B4" s="295" t="s">
        <v>379</v>
      </c>
      <c r="C4" s="295" t="s">
        <v>380</v>
      </c>
      <c r="D4" s="295" t="s">
        <v>407</v>
      </c>
      <c r="E4" s="12"/>
      <c r="F4" s="12"/>
      <c r="G4" s="12"/>
      <c r="H4" s="12"/>
      <c r="I4" s="12"/>
      <c r="J4" s="104"/>
      <c r="K4" s="104"/>
      <c r="L4" s="104"/>
    </row>
    <row r="5" spans="1:13" s="135" customFormat="1" ht="15.6" x14ac:dyDescent="0.3">
      <c r="A5" s="155" t="s">
        <v>5</v>
      </c>
      <c r="B5" s="157">
        <v>13431474.42</v>
      </c>
      <c r="C5" s="157">
        <v>13407281.529999999</v>
      </c>
      <c r="D5" s="355">
        <f>C5/B5*100</f>
        <v>99.819879119421344</v>
      </c>
      <c r="E5" s="12"/>
      <c r="F5" s="109"/>
      <c r="G5" s="109"/>
      <c r="H5" s="109"/>
      <c r="I5" s="109"/>
      <c r="J5" s="104"/>
      <c r="K5" s="104"/>
      <c r="L5" s="104"/>
    </row>
    <row r="6" spans="1:13" ht="15.6" x14ac:dyDescent="0.3">
      <c r="A6" s="243" t="s">
        <v>97</v>
      </c>
      <c r="B6" s="244">
        <v>36442094.899999999</v>
      </c>
      <c r="C6" s="296">
        <v>36442066.259999998</v>
      </c>
      <c r="D6" s="355">
        <f t="shared" ref="D6:D8" si="0">C6/B6*100</f>
        <v>99.999921409567477</v>
      </c>
      <c r="F6" s="252"/>
      <c r="G6" s="109"/>
      <c r="H6" s="252"/>
      <c r="I6" s="109"/>
      <c r="J6" s="6"/>
      <c r="K6" s="6"/>
      <c r="L6" s="6"/>
    </row>
    <row r="7" spans="1:13" s="242" customFormat="1" ht="15.6" x14ac:dyDescent="0.3">
      <c r="A7" s="257" t="s">
        <v>107</v>
      </c>
      <c r="B7" s="244">
        <v>30389906</v>
      </c>
      <c r="C7" s="296">
        <v>30380206</v>
      </c>
      <c r="D7" s="355">
        <f t="shared" si="0"/>
        <v>99.968081507063573</v>
      </c>
      <c r="F7" s="252"/>
      <c r="G7" s="109"/>
      <c r="H7" s="252"/>
      <c r="I7" s="109"/>
      <c r="J7" s="247"/>
      <c r="K7" s="247"/>
      <c r="L7" s="247"/>
    </row>
    <row r="8" spans="1:13" ht="25.2" customHeight="1" x14ac:dyDescent="0.3">
      <c r="A8" s="8" t="s">
        <v>65</v>
      </c>
      <c r="B8" s="9">
        <f>SUM(B5:B7)</f>
        <v>80263475.319999993</v>
      </c>
      <c r="C8" s="245">
        <f t="shared" ref="C8" si="1">SUM(C5:C7)</f>
        <v>80229553.789999992</v>
      </c>
      <c r="D8" s="356">
        <f t="shared" si="0"/>
        <v>99.95773727730483</v>
      </c>
    </row>
    <row r="10" spans="1:13" ht="15.6" x14ac:dyDescent="0.3">
      <c r="B10" s="236"/>
      <c r="C10" s="236"/>
      <c r="D10" s="236"/>
    </row>
  </sheetData>
  <mergeCells count="2">
    <mergeCell ref="C1:D1"/>
    <mergeCell ref="A2:D2"/>
  </mergeCells>
  <pageMargins left="0.39370078740157483" right="0.39370078740157483" top="0.56000000000000005" bottom="0.74803149606299213" header="0.31496062992125984" footer="0.31496062992125984"/>
  <pageSetup paperSize="9" fitToHeight="0"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0">
    <tabColor rgb="FF00B050"/>
  </sheetPr>
  <dimension ref="A1:M38"/>
  <sheetViews>
    <sheetView view="pageBreakPreview" zoomScale="115" zoomScaleNormal="100" zoomScaleSheetLayoutView="115" workbookViewId="0">
      <selection activeCell="A16" sqref="A16:XFD21"/>
    </sheetView>
  </sheetViews>
  <sheetFormatPr defaultColWidth="9.109375" defaultRowHeight="15" x14ac:dyDescent="0.3"/>
  <cols>
    <col min="1" max="1" width="44.33203125" style="2" customWidth="1"/>
    <col min="2" max="2" width="17.6640625" style="262" customWidth="1"/>
    <col min="3" max="3" width="17.6640625" style="2" customWidth="1"/>
    <col min="4" max="4" width="14.77734375" style="2" customWidth="1"/>
    <col min="5" max="6" width="9.109375" style="2"/>
    <col min="7" max="7" width="9.33203125" style="2" bestFit="1" customWidth="1"/>
    <col min="8" max="8" width="18.44140625" style="2" customWidth="1"/>
    <col min="9" max="9" width="9.33203125" style="2" bestFit="1" customWidth="1"/>
    <col min="10" max="12" width="19.6640625" style="2" customWidth="1"/>
    <col min="13" max="13" width="23" style="2" customWidth="1"/>
    <col min="14" max="16384" width="9.109375" style="2"/>
  </cols>
  <sheetData>
    <row r="1" spans="1:13" ht="23.25" customHeight="1" x14ac:dyDescent="0.3">
      <c r="A1" s="1"/>
      <c r="B1" s="291"/>
      <c r="C1" s="3"/>
      <c r="D1" s="265"/>
      <c r="E1" s="99" t="s">
        <v>49</v>
      </c>
      <c r="F1" s="99" t="s">
        <v>47</v>
      </c>
      <c r="G1" s="99" t="s">
        <v>11</v>
      </c>
      <c r="H1" s="220" t="s">
        <v>142</v>
      </c>
      <c r="I1" s="98" t="s">
        <v>45</v>
      </c>
      <c r="J1" s="220">
        <v>5</v>
      </c>
      <c r="K1" s="99">
        <v>0</v>
      </c>
      <c r="L1" s="99">
        <v>0</v>
      </c>
      <c r="M1" s="123"/>
    </row>
    <row r="2" spans="1:13" ht="126.6" customHeight="1" x14ac:dyDescent="0.3">
      <c r="A2" s="393" t="s">
        <v>449</v>
      </c>
      <c r="B2" s="387"/>
      <c r="C2" s="387"/>
      <c r="D2" s="387"/>
      <c r="E2" s="101"/>
      <c r="F2" s="101"/>
      <c r="G2" s="101"/>
      <c r="H2" s="101"/>
      <c r="I2" s="102"/>
      <c r="J2" s="103"/>
      <c r="K2" s="103"/>
      <c r="L2" s="103"/>
    </row>
    <row r="3" spans="1:13" ht="20.25" customHeight="1" x14ac:dyDescent="0.3">
      <c r="A3" s="1"/>
      <c r="B3" s="291"/>
      <c r="C3" s="4"/>
      <c r="D3" s="4" t="s">
        <v>0</v>
      </c>
      <c r="E3" s="101"/>
      <c r="F3" s="101"/>
      <c r="G3" s="101"/>
      <c r="H3" s="101"/>
      <c r="I3" s="102"/>
      <c r="J3" s="103"/>
      <c r="K3" s="103"/>
      <c r="L3" s="103"/>
    </row>
    <row r="4" spans="1:13" ht="48.9" customHeight="1" x14ac:dyDescent="0.3">
      <c r="A4" s="92" t="s">
        <v>3</v>
      </c>
      <c r="B4" s="295" t="s">
        <v>379</v>
      </c>
      <c r="C4" s="295" t="s">
        <v>380</v>
      </c>
      <c r="D4" s="295" t="s">
        <v>407</v>
      </c>
      <c r="J4" s="6"/>
      <c r="K4" s="6"/>
      <c r="L4" s="6"/>
    </row>
    <row r="5" spans="1:13" ht="15.6" x14ac:dyDescent="0.3">
      <c r="A5" s="233" t="s">
        <v>6</v>
      </c>
      <c r="B5" s="250">
        <v>2531700</v>
      </c>
      <c r="C5" s="296">
        <v>2531700</v>
      </c>
      <c r="D5" s="301">
        <f>C5/B5*100</f>
        <v>100</v>
      </c>
      <c r="H5" s="231"/>
      <c r="I5" s="231"/>
      <c r="J5" s="6"/>
      <c r="K5" s="91"/>
      <c r="L5" s="91"/>
    </row>
    <row r="6" spans="1:13" s="230" customFormat="1" ht="15.6" x14ac:dyDescent="0.3">
      <c r="A6" s="257" t="s">
        <v>59</v>
      </c>
      <c r="B6" s="250">
        <v>2620737</v>
      </c>
      <c r="C6" s="296">
        <v>2619000</v>
      </c>
      <c r="D6" s="301">
        <f t="shared" ref="D6:D13" si="0">C6/B6*100</f>
        <v>99.933720934225761</v>
      </c>
      <c r="H6" s="231"/>
      <c r="I6" s="231"/>
      <c r="J6" s="231"/>
      <c r="K6" s="231"/>
      <c r="L6" s="231"/>
    </row>
    <row r="7" spans="1:13" s="230" customFormat="1" ht="15.6" x14ac:dyDescent="0.3">
      <c r="A7" s="257" t="s">
        <v>103</v>
      </c>
      <c r="B7" s="250">
        <v>1470000</v>
      </c>
      <c r="C7" s="296">
        <v>1470000</v>
      </c>
      <c r="D7" s="301">
        <f t="shared" si="0"/>
        <v>100</v>
      </c>
      <c r="H7" s="231"/>
      <c r="I7" s="231"/>
      <c r="J7" s="231"/>
      <c r="K7" s="231"/>
      <c r="L7" s="231"/>
    </row>
    <row r="8" spans="1:13" s="230" customFormat="1" ht="15.6" x14ac:dyDescent="0.3">
      <c r="A8" s="257" t="s">
        <v>97</v>
      </c>
      <c r="B8" s="250">
        <v>1171275</v>
      </c>
      <c r="C8" s="296">
        <v>1171275</v>
      </c>
      <c r="D8" s="301">
        <f t="shared" si="0"/>
        <v>100</v>
      </c>
      <c r="H8" s="231"/>
      <c r="I8" s="231"/>
      <c r="J8" s="231"/>
      <c r="K8" s="231"/>
      <c r="L8" s="231"/>
    </row>
    <row r="9" spans="1:13" s="230" customFormat="1" ht="15.6" x14ac:dyDescent="0.3">
      <c r="A9" s="257" t="s">
        <v>111</v>
      </c>
      <c r="B9" s="250">
        <v>3866100</v>
      </c>
      <c r="C9" s="296">
        <v>3866100</v>
      </c>
      <c r="D9" s="301">
        <f t="shared" si="0"/>
        <v>100</v>
      </c>
      <c r="H9" s="231"/>
      <c r="I9" s="231"/>
      <c r="J9" s="231"/>
      <c r="K9" s="231"/>
      <c r="L9" s="231"/>
    </row>
    <row r="10" spans="1:13" s="230" customFormat="1" ht="15.6" x14ac:dyDescent="0.3">
      <c r="A10" s="257" t="s">
        <v>56</v>
      </c>
      <c r="B10" s="250">
        <v>3076367</v>
      </c>
      <c r="C10" s="296">
        <v>3076366.64</v>
      </c>
      <c r="D10" s="301">
        <f t="shared" si="0"/>
        <v>99.999988297885139</v>
      </c>
      <c r="H10" s="231"/>
      <c r="I10" s="231"/>
      <c r="J10" s="231"/>
      <c r="K10" s="231"/>
      <c r="L10" s="231"/>
    </row>
    <row r="11" spans="1:13" s="153" customFormat="1" ht="15.6" x14ac:dyDescent="0.3">
      <c r="A11" s="257" t="s">
        <v>39</v>
      </c>
      <c r="B11" s="250">
        <v>9515700</v>
      </c>
      <c r="C11" s="296">
        <v>9515700</v>
      </c>
      <c r="D11" s="301">
        <f t="shared" si="0"/>
        <v>100</v>
      </c>
      <c r="H11" s="231"/>
      <c r="I11" s="231"/>
      <c r="J11" s="91"/>
      <c r="K11" s="91"/>
      <c r="L11" s="91"/>
    </row>
    <row r="12" spans="1:13" s="156" customFormat="1" ht="15.6" x14ac:dyDescent="0.3">
      <c r="A12" s="257" t="s">
        <v>140</v>
      </c>
      <c r="B12" s="250">
        <v>1862000</v>
      </c>
      <c r="C12" s="296">
        <v>1862000</v>
      </c>
      <c r="D12" s="301">
        <f t="shared" si="0"/>
        <v>100</v>
      </c>
      <c r="H12" s="231"/>
      <c r="I12" s="231"/>
      <c r="J12" s="140"/>
      <c r="K12" s="140"/>
      <c r="L12" s="140"/>
    </row>
    <row r="13" spans="1:13" ht="20.399999999999999" customHeight="1" x14ac:dyDescent="0.3">
      <c r="A13" s="8" t="s">
        <v>65</v>
      </c>
      <c r="B13" s="251">
        <f>SUM(B5:B12)</f>
        <v>26113879</v>
      </c>
      <c r="C13" s="151">
        <f>SUM(C5:C12)</f>
        <v>26112141.640000001</v>
      </c>
      <c r="D13" s="302">
        <f t="shared" si="0"/>
        <v>99.993346986098857</v>
      </c>
      <c r="H13" s="231"/>
      <c r="I13" s="231"/>
    </row>
    <row r="14" spans="1:13" ht="15" customHeight="1" x14ac:dyDescent="0.3"/>
    <row r="15" spans="1:13" ht="15" customHeight="1" x14ac:dyDescent="0.3">
      <c r="B15" s="236"/>
      <c r="C15" s="132"/>
      <c r="D15" s="132"/>
    </row>
    <row r="16" spans="1:13" ht="15" customHeight="1" x14ac:dyDescent="0.3"/>
    <row r="17" spans="4:4" ht="15" customHeight="1" x14ac:dyDescent="0.3"/>
    <row r="18" spans="4:4" ht="15" customHeight="1" x14ac:dyDescent="0.3"/>
    <row r="19" spans="4:4" ht="15" customHeight="1" x14ac:dyDescent="0.3"/>
    <row r="20" spans="4:4" ht="15" customHeight="1" x14ac:dyDescent="0.3"/>
    <row r="21" spans="4:4" ht="15" customHeight="1" x14ac:dyDescent="0.3"/>
    <row r="22" spans="4:4" ht="15" customHeight="1" x14ac:dyDescent="0.3"/>
    <row r="23" spans="4:4" ht="15" customHeight="1" x14ac:dyDescent="0.3"/>
    <row r="24" spans="4:4" ht="15" customHeight="1" x14ac:dyDescent="0.3"/>
    <row r="25" spans="4:4" ht="15" customHeight="1" x14ac:dyDescent="0.3"/>
    <row r="26" spans="4:4" ht="15" customHeight="1" x14ac:dyDescent="0.3"/>
    <row r="27" spans="4:4" ht="15" customHeight="1" x14ac:dyDescent="0.3"/>
    <row r="28" spans="4:4" ht="15" customHeight="1" x14ac:dyDescent="0.3"/>
    <row r="29" spans="4:4" ht="15" customHeight="1" x14ac:dyDescent="0.3">
      <c r="D29" s="132"/>
    </row>
    <row r="30" spans="4:4" ht="15" customHeight="1" x14ac:dyDescent="0.3"/>
    <row r="31" spans="4:4" ht="15" customHeight="1" x14ac:dyDescent="0.3"/>
    <row r="32" spans="4:4" ht="15" customHeight="1" x14ac:dyDescent="0.3"/>
    <row r="33" ht="15" customHeight="1" x14ac:dyDescent="0.3"/>
    <row r="34" ht="15" customHeight="1" x14ac:dyDescent="0.3"/>
    <row r="35" ht="15" customHeight="1" x14ac:dyDescent="0.3"/>
    <row r="36" ht="15" customHeight="1" x14ac:dyDescent="0.3"/>
    <row r="37" ht="15" customHeight="1" x14ac:dyDescent="0.3"/>
    <row r="38" ht="19.5" customHeight="1" x14ac:dyDescent="0.3"/>
  </sheetData>
  <mergeCells count="1">
    <mergeCell ref="A2:D2"/>
  </mergeCells>
  <pageMargins left="0.39370078740157483" right="0.39370078740157483" top="0.57999999999999996" bottom="0.74803149606299213" header="0.31496062992125984" footer="0.31496062992125984"/>
  <pageSetup paperSize="9" fitToHeight="0"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sheetPr>
  <dimension ref="A1:M31"/>
  <sheetViews>
    <sheetView view="pageBreakPreview" zoomScale="115" zoomScaleNormal="100" zoomScaleSheetLayoutView="115" workbookViewId="0">
      <selection activeCell="A9" sqref="A9:XFD14"/>
    </sheetView>
  </sheetViews>
  <sheetFormatPr defaultColWidth="9.109375" defaultRowHeight="15" x14ac:dyDescent="0.3"/>
  <cols>
    <col min="1" max="1" width="46.109375" style="217" customWidth="1"/>
    <col min="2" max="3" width="17.21875" style="262" customWidth="1"/>
    <col min="4" max="4" width="14.77734375" style="217" customWidth="1"/>
    <col min="5" max="6" width="9.109375" style="217"/>
    <col min="7" max="7" width="10.44140625" style="217" bestFit="1" customWidth="1"/>
    <col min="8" max="8" width="18.44140625" style="217" customWidth="1"/>
    <col min="9" max="9" width="9.33203125" style="217" bestFit="1" customWidth="1"/>
    <col min="10" max="12" width="19.6640625" style="217" customWidth="1"/>
    <col min="13" max="13" width="23" style="217" customWidth="1"/>
    <col min="14" max="16384" width="9.109375" style="217"/>
  </cols>
  <sheetData>
    <row r="1" spans="1:13" ht="14.4" customHeight="1" x14ac:dyDescent="0.3">
      <c r="A1" s="222"/>
      <c r="B1" s="253"/>
      <c r="C1" s="254"/>
      <c r="D1" s="265"/>
      <c r="E1" s="220" t="s">
        <v>49</v>
      </c>
      <c r="F1" s="220" t="s">
        <v>47</v>
      </c>
      <c r="G1" s="220" t="s">
        <v>11</v>
      </c>
      <c r="H1" s="220" t="s">
        <v>89</v>
      </c>
      <c r="I1" s="98">
        <v>521</v>
      </c>
      <c r="J1" s="220">
        <f>B6</f>
        <v>129395631.43000001</v>
      </c>
      <c r="K1" s="220">
        <v>13043479</v>
      </c>
      <c r="L1" s="220">
        <v>52173914</v>
      </c>
      <c r="M1" s="123"/>
    </row>
    <row r="2" spans="1:13" ht="112.2" customHeight="1" x14ac:dyDescent="0.3">
      <c r="A2" s="387" t="s">
        <v>450</v>
      </c>
      <c r="B2" s="387"/>
      <c r="C2" s="387"/>
      <c r="D2" s="387"/>
      <c r="E2" s="101"/>
      <c r="F2" s="101"/>
      <c r="G2" s="101"/>
      <c r="H2" s="101"/>
      <c r="I2" s="102"/>
      <c r="J2" s="103"/>
      <c r="K2" s="103"/>
      <c r="L2" s="103"/>
    </row>
    <row r="3" spans="1:13" ht="20.25" customHeight="1" x14ac:dyDescent="0.3">
      <c r="A3" s="222"/>
      <c r="B3" s="253"/>
      <c r="C3" s="255"/>
      <c r="D3" s="221" t="s">
        <v>0</v>
      </c>
      <c r="E3" s="101"/>
      <c r="F3" s="101"/>
      <c r="G3" s="101"/>
      <c r="H3" s="101"/>
      <c r="I3" s="102"/>
      <c r="J3" s="103"/>
      <c r="K3" s="103"/>
      <c r="L3" s="103"/>
    </row>
    <row r="4" spans="1:13" ht="48.9" customHeight="1" x14ac:dyDescent="0.3">
      <c r="A4" s="93" t="s">
        <v>3</v>
      </c>
      <c r="B4" s="295" t="s">
        <v>379</v>
      </c>
      <c r="C4" s="295" t="s">
        <v>380</v>
      </c>
      <c r="D4" s="295" t="s">
        <v>407</v>
      </c>
      <c r="J4" s="195"/>
      <c r="K4" s="195"/>
      <c r="L4" s="195"/>
    </row>
    <row r="5" spans="1:13" s="262" customFormat="1" ht="15.6" x14ac:dyDescent="0.3">
      <c r="A5" s="280" t="s">
        <v>63</v>
      </c>
      <c r="B5" s="193">
        <v>129395631.43000001</v>
      </c>
      <c r="C5" s="193">
        <v>98288663.709999993</v>
      </c>
      <c r="D5" s="298">
        <f>C5/B5*100</f>
        <v>75.959800670065007</v>
      </c>
      <c r="F5" s="252"/>
      <c r="H5" s="252"/>
      <c r="I5" s="252"/>
      <c r="J5" s="252"/>
      <c r="K5" s="252"/>
      <c r="L5" s="252"/>
    </row>
    <row r="6" spans="1:13" ht="21" customHeight="1" x14ac:dyDescent="0.3">
      <c r="A6" s="32" t="s">
        <v>65</v>
      </c>
      <c r="B6" s="107">
        <f>SUM(B5:B5)</f>
        <v>129395631.43000001</v>
      </c>
      <c r="C6" s="107">
        <f>SUM(C5:C5)</f>
        <v>98288663.709999993</v>
      </c>
      <c r="D6" s="299">
        <f>C6/B6*100</f>
        <v>75.959800670065007</v>
      </c>
    </row>
    <row r="7" spans="1:13" ht="15" customHeight="1" x14ac:dyDescent="0.3"/>
    <row r="8" spans="1:13" ht="15" customHeight="1" x14ac:dyDescent="0.3">
      <c r="B8" s="236"/>
      <c r="C8" s="236"/>
      <c r="D8" s="236"/>
    </row>
    <row r="9" spans="1:13" ht="15" customHeight="1" x14ac:dyDescent="0.3"/>
    <row r="10" spans="1:13" ht="15" customHeight="1" x14ac:dyDescent="0.3"/>
    <row r="11" spans="1:13" ht="15" customHeight="1" x14ac:dyDescent="0.3"/>
    <row r="12" spans="1:13" ht="15" customHeight="1" x14ac:dyDescent="0.3"/>
    <row r="13" spans="1:13" ht="15" customHeight="1" x14ac:dyDescent="0.3"/>
    <row r="14" spans="1:13" ht="15" customHeight="1" x14ac:dyDescent="0.3"/>
    <row r="15" spans="1:13" ht="15" customHeight="1" x14ac:dyDescent="0.3"/>
    <row r="16" spans="1:13" ht="15" customHeight="1" x14ac:dyDescent="0.3"/>
    <row r="17" spans="4:4" ht="15" customHeight="1" x14ac:dyDescent="0.3"/>
    <row r="18" spans="4:4" ht="15" customHeight="1" x14ac:dyDescent="0.3"/>
    <row r="19" spans="4:4" ht="15" customHeight="1" x14ac:dyDescent="0.3"/>
    <row r="20" spans="4:4" ht="15" customHeight="1" x14ac:dyDescent="0.3"/>
    <row r="21" spans="4:4" ht="15" customHeight="1" x14ac:dyDescent="0.3"/>
    <row r="22" spans="4:4" ht="15" customHeight="1" x14ac:dyDescent="0.3">
      <c r="D22" s="219"/>
    </row>
    <row r="23" spans="4:4" ht="15" customHeight="1" x14ac:dyDescent="0.3"/>
    <row r="24" spans="4:4" ht="15" customHeight="1" x14ac:dyDescent="0.3"/>
    <row r="25" spans="4:4" ht="15" customHeight="1" x14ac:dyDescent="0.3"/>
    <row r="26" spans="4:4" ht="15" customHeight="1" x14ac:dyDescent="0.3"/>
    <row r="27" spans="4:4" ht="15" customHeight="1" x14ac:dyDescent="0.3"/>
    <row r="28" spans="4:4" ht="15" customHeight="1" x14ac:dyDescent="0.3"/>
    <row r="29" spans="4:4" ht="15" customHeight="1" x14ac:dyDescent="0.3"/>
    <row r="30" spans="4:4" ht="15" customHeight="1" x14ac:dyDescent="0.3"/>
    <row r="31" spans="4:4" ht="19.5" customHeight="1" x14ac:dyDescent="0.3"/>
  </sheetData>
  <mergeCells count="1">
    <mergeCell ref="A2:D2"/>
  </mergeCells>
  <pageMargins left="0.39370078740157483" right="0.39370078740157483" top="0.59" bottom="0.74803149606299213" header="0.31496062992125984" footer="0.31496062992125984"/>
  <pageSetup paperSize="9" fitToHeight="0"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sheetPr>
  <dimension ref="A1:M32"/>
  <sheetViews>
    <sheetView view="pageBreakPreview" zoomScale="115" zoomScaleNormal="100" zoomScaleSheetLayoutView="115" workbookViewId="0">
      <selection activeCell="A10" sqref="A10:XFD14"/>
    </sheetView>
  </sheetViews>
  <sheetFormatPr defaultColWidth="9.109375" defaultRowHeight="15" x14ac:dyDescent="0.3"/>
  <cols>
    <col min="1" max="1" width="46.88671875" style="262" customWidth="1"/>
    <col min="2" max="2" width="17.21875" style="262" customWidth="1"/>
    <col min="3" max="3" width="17" style="262" customWidth="1"/>
    <col min="4" max="4" width="13.77734375" style="262" customWidth="1"/>
    <col min="5" max="7" width="9.109375" style="262"/>
    <col min="8" max="8" width="13.5546875" style="262" customWidth="1"/>
    <col min="9" max="9" width="9.109375" style="262"/>
    <col min="10" max="10" width="21.88671875" style="262" customWidth="1"/>
    <col min="11" max="11" width="20.33203125" style="262" customWidth="1"/>
    <col min="12" max="12" width="23.33203125" style="262" customWidth="1"/>
    <col min="13" max="13" width="23.88671875" style="262" customWidth="1"/>
    <col min="14" max="16384" width="9.109375" style="262"/>
  </cols>
  <sheetData>
    <row r="1" spans="1:13" ht="23.25" customHeight="1" x14ac:dyDescent="0.3">
      <c r="A1" s="253" t="s">
        <v>338</v>
      </c>
      <c r="B1" s="253"/>
      <c r="C1" s="254"/>
      <c r="D1" s="267"/>
      <c r="E1" s="98">
        <v>815</v>
      </c>
      <c r="F1" s="98" t="s">
        <v>17</v>
      </c>
      <c r="G1" s="98" t="s">
        <v>9</v>
      </c>
      <c r="H1" s="220" t="s">
        <v>339</v>
      </c>
      <c r="I1" s="98">
        <v>521</v>
      </c>
      <c r="J1" s="220">
        <f>B7</f>
        <v>50003951.899999999</v>
      </c>
      <c r="K1" s="220">
        <f t="shared" ref="K1:L1" si="0">C7</f>
        <v>50003951.899999999</v>
      </c>
      <c r="L1" s="220">
        <f t="shared" si="0"/>
        <v>100</v>
      </c>
      <c r="M1" s="123"/>
    </row>
    <row r="2" spans="1:13" ht="129.6" customHeight="1" x14ac:dyDescent="0.3">
      <c r="A2" s="387" t="s">
        <v>451</v>
      </c>
      <c r="B2" s="387"/>
      <c r="C2" s="387"/>
      <c r="D2" s="387"/>
    </row>
    <row r="3" spans="1:13" ht="20.25" customHeight="1" x14ac:dyDescent="0.3">
      <c r="A3" s="253" t="s">
        <v>338</v>
      </c>
      <c r="B3" s="253"/>
      <c r="C3" s="255"/>
      <c r="D3" s="255" t="s">
        <v>0</v>
      </c>
    </row>
    <row r="4" spans="1:13" ht="42.6" customHeight="1" x14ac:dyDescent="0.3">
      <c r="A4" s="94" t="s">
        <v>3</v>
      </c>
      <c r="B4" s="295" t="s">
        <v>379</v>
      </c>
      <c r="C4" s="295" t="s">
        <v>380</v>
      </c>
      <c r="D4" s="295" t="s">
        <v>407</v>
      </c>
    </row>
    <row r="5" spans="1:13" ht="15.6" x14ac:dyDescent="0.3">
      <c r="A5" s="257" t="s">
        <v>5</v>
      </c>
      <c r="B5" s="250">
        <v>47482008.899999999</v>
      </c>
      <c r="C5" s="296">
        <v>47482008.899999999</v>
      </c>
      <c r="D5" s="301">
        <f>C5/B5*100</f>
        <v>100</v>
      </c>
    </row>
    <row r="6" spans="1:13" ht="15.6" x14ac:dyDescent="0.3">
      <c r="A6" s="257" t="s">
        <v>97</v>
      </c>
      <c r="B6" s="250">
        <v>2521943</v>
      </c>
      <c r="C6" s="296">
        <v>2521943</v>
      </c>
      <c r="D6" s="301">
        <f t="shared" ref="D6:D7" si="1">C6/B6*100</f>
        <v>100</v>
      </c>
    </row>
    <row r="7" spans="1:13" ht="19.2" customHeight="1" x14ac:dyDescent="0.3">
      <c r="A7" s="212" t="s">
        <v>65</v>
      </c>
      <c r="B7" s="251">
        <f>SUM(B5:B6)</f>
        <v>50003951.899999999</v>
      </c>
      <c r="C7" s="251">
        <f>SUM(C5:C6)</f>
        <v>50003951.899999999</v>
      </c>
      <c r="D7" s="302">
        <f t="shared" si="1"/>
        <v>100</v>
      </c>
    </row>
    <row r="8" spans="1:13" ht="15" customHeight="1" x14ac:dyDescent="0.3"/>
    <row r="9" spans="1:13" ht="15" customHeight="1" x14ac:dyDescent="0.3"/>
    <row r="10" spans="1:13" ht="15" customHeight="1" x14ac:dyDescent="0.3"/>
    <row r="11" spans="1:13" ht="15" customHeight="1" x14ac:dyDescent="0.3"/>
    <row r="12" spans="1:13" ht="15" customHeight="1" x14ac:dyDescent="0.3"/>
    <row r="13" spans="1:13" ht="15" customHeight="1" x14ac:dyDescent="0.3"/>
    <row r="14" spans="1:13" ht="15" customHeight="1" x14ac:dyDescent="0.3"/>
    <row r="15" spans="1:13" ht="15" customHeight="1" x14ac:dyDescent="0.3"/>
    <row r="16" spans="1:13" ht="15" customHeight="1" x14ac:dyDescent="0.3"/>
    <row r="17" spans="4:4" ht="15" customHeight="1" x14ac:dyDescent="0.3"/>
    <row r="18" spans="4:4" ht="15" customHeight="1" x14ac:dyDescent="0.3"/>
    <row r="19" spans="4:4" ht="15" customHeight="1" x14ac:dyDescent="0.3"/>
    <row r="20" spans="4:4" ht="15" customHeight="1" x14ac:dyDescent="0.3"/>
    <row r="21" spans="4:4" ht="15" customHeight="1" x14ac:dyDescent="0.3"/>
    <row r="22" spans="4:4" ht="15" customHeight="1" x14ac:dyDescent="0.3"/>
    <row r="23" spans="4:4" ht="15" customHeight="1" x14ac:dyDescent="0.3">
      <c r="D23" s="236"/>
    </row>
    <row r="24" spans="4:4" ht="15" customHeight="1" x14ac:dyDescent="0.3"/>
    <row r="25" spans="4:4" ht="15" customHeight="1" x14ac:dyDescent="0.3"/>
    <row r="26" spans="4:4" ht="15" customHeight="1" x14ac:dyDescent="0.3"/>
    <row r="27" spans="4:4" ht="15" customHeight="1" x14ac:dyDescent="0.3"/>
    <row r="28" spans="4:4" ht="15" customHeight="1" x14ac:dyDescent="0.3"/>
    <row r="29" spans="4:4" ht="15" customHeight="1" x14ac:dyDescent="0.3"/>
    <row r="30" spans="4:4" ht="15" customHeight="1" x14ac:dyDescent="0.3"/>
    <row r="31" spans="4:4" ht="15" customHeight="1" x14ac:dyDescent="0.3"/>
    <row r="32" spans="4:4" ht="19.5" customHeight="1" x14ac:dyDescent="0.3"/>
  </sheetData>
  <mergeCells count="1">
    <mergeCell ref="A2:D2"/>
  </mergeCells>
  <pageMargins left="0.39370078740157483" right="0.39370078740157483" top="0.54" bottom="0.74803149606299213" header="0.31496062992125984" footer="0.31496062992125984"/>
  <pageSetup paperSize="9" fitToHeight="0"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sheetPr>
  <dimension ref="A1:M30"/>
  <sheetViews>
    <sheetView view="pageBreakPreview" zoomScale="115" zoomScaleNormal="100" zoomScaleSheetLayoutView="115" workbookViewId="0">
      <selection activeCell="B18" sqref="B18"/>
    </sheetView>
  </sheetViews>
  <sheetFormatPr defaultColWidth="9.109375" defaultRowHeight="15" x14ac:dyDescent="0.3"/>
  <cols>
    <col min="1" max="1" width="45.6640625" style="262" customWidth="1"/>
    <col min="2" max="2" width="17.109375" style="262" customWidth="1"/>
    <col min="3" max="3" width="17.33203125" style="262" customWidth="1"/>
    <col min="4" max="4" width="14.5546875" style="262" customWidth="1"/>
    <col min="5" max="7" width="9.109375" style="262"/>
    <col min="8" max="8" width="13.5546875" style="262" customWidth="1"/>
    <col min="9" max="9" width="9.109375" style="262"/>
    <col min="10" max="10" width="21.88671875" style="262" customWidth="1"/>
    <col min="11" max="11" width="20.33203125" style="262" customWidth="1"/>
    <col min="12" max="12" width="23.33203125" style="262" customWidth="1"/>
    <col min="13" max="16384" width="9.109375" style="262"/>
  </cols>
  <sheetData>
    <row r="1" spans="1:13" ht="23.25" customHeight="1" x14ac:dyDescent="0.3">
      <c r="A1" s="253" t="s">
        <v>338</v>
      </c>
      <c r="B1" s="253"/>
      <c r="C1" s="254"/>
      <c r="D1" s="267"/>
      <c r="E1" s="98" t="s">
        <v>340</v>
      </c>
      <c r="F1" s="98" t="s">
        <v>17</v>
      </c>
      <c r="G1" s="98" t="s">
        <v>9</v>
      </c>
      <c r="H1" s="220" t="s">
        <v>341</v>
      </c>
      <c r="I1" s="98">
        <v>521</v>
      </c>
      <c r="J1" s="220">
        <f>B6</f>
        <v>386915</v>
      </c>
      <c r="K1" s="220">
        <f t="shared" ref="K1:L1" si="0">C6</f>
        <v>0</v>
      </c>
      <c r="L1" s="220">
        <f t="shared" si="0"/>
        <v>0</v>
      </c>
      <c r="M1" s="123"/>
    </row>
    <row r="2" spans="1:13" ht="130.19999999999999" customHeight="1" x14ac:dyDescent="0.3">
      <c r="A2" s="387" t="s">
        <v>452</v>
      </c>
      <c r="B2" s="387"/>
      <c r="C2" s="387"/>
      <c r="D2" s="387"/>
    </row>
    <row r="3" spans="1:13" ht="20.25" customHeight="1" x14ac:dyDescent="0.3">
      <c r="A3" s="253" t="s">
        <v>338</v>
      </c>
      <c r="B3" s="253"/>
      <c r="C3" s="255"/>
      <c r="D3" s="255" t="s">
        <v>0</v>
      </c>
    </row>
    <row r="4" spans="1:13" ht="43.5" customHeight="1" x14ac:dyDescent="0.3">
      <c r="A4" s="94" t="s">
        <v>3</v>
      </c>
      <c r="B4" s="295" t="s">
        <v>379</v>
      </c>
      <c r="C4" s="295" t="s">
        <v>380</v>
      </c>
      <c r="D4" s="295" t="s">
        <v>407</v>
      </c>
    </row>
    <row r="5" spans="1:13" ht="15.6" x14ac:dyDescent="0.3">
      <c r="A5" s="257" t="s">
        <v>103</v>
      </c>
      <c r="B5" s="250">
        <v>386915</v>
      </c>
      <c r="C5" s="250">
        <v>0</v>
      </c>
      <c r="D5" s="250">
        <v>0</v>
      </c>
    </row>
    <row r="6" spans="1:13" ht="21" customHeight="1" x14ac:dyDescent="0.3">
      <c r="A6" s="212" t="s">
        <v>65</v>
      </c>
      <c r="B6" s="251">
        <f>SUM(B5:B5)</f>
        <v>386915</v>
      </c>
      <c r="C6" s="251">
        <f>SUM(C5:C5)</f>
        <v>0</v>
      </c>
      <c r="D6" s="251">
        <f>SUM(D5:D5)</f>
        <v>0</v>
      </c>
    </row>
    <row r="7" spans="1:13" ht="15" customHeight="1" x14ac:dyDescent="0.3"/>
    <row r="8" spans="1:13" ht="15" customHeight="1" x14ac:dyDescent="0.3"/>
    <row r="9" spans="1:13" ht="15" customHeight="1" x14ac:dyDescent="0.3"/>
    <row r="10" spans="1:13" ht="15" customHeight="1" x14ac:dyDescent="0.3"/>
    <row r="11" spans="1:13" ht="15" customHeight="1" x14ac:dyDescent="0.3"/>
    <row r="12" spans="1:13" ht="15" customHeight="1" x14ac:dyDescent="0.3"/>
    <row r="13" spans="1:13" ht="15" customHeight="1" x14ac:dyDescent="0.3"/>
    <row r="14" spans="1:13" ht="15" customHeight="1" x14ac:dyDescent="0.3"/>
    <row r="15" spans="1:13" ht="15" customHeight="1" x14ac:dyDescent="0.3"/>
    <row r="16" spans="1:13" ht="15" customHeight="1" x14ac:dyDescent="0.3"/>
    <row r="17" spans="4:4" ht="15" customHeight="1" x14ac:dyDescent="0.3"/>
    <row r="18" spans="4:4" ht="15" customHeight="1" x14ac:dyDescent="0.3"/>
    <row r="19" spans="4:4" ht="15" customHeight="1" x14ac:dyDescent="0.3"/>
    <row r="20" spans="4:4" ht="15" customHeight="1" x14ac:dyDescent="0.3"/>
    <row r="21" spans="4:4" ht="15" customHeight="1" x14ac:dyDescent="0.3">
      <c r="D21" s="236"/>
    </row>
    <row r="22" spans="4:4" ht="15" customHeight="1" x14ac:dyDescent="0.3"/>
    <row r="23" spans="4:4" ht="15" customHeight="1" x14ac:dyDescent="0.3"/>
    <row r="24" spans="4:4" ht="15" customHeight="1" x14ac:dyDescent="0.3"/>
    <row r="25" spans="4:4" ht="15" customHeight="1" x14ac:dyDescent="0.3"/>
    <row r="26" spans="4:4" ht="15" customHeight="1" x14ac:dyDescent="0.3"/>
    <row r="27" spans="4:4" ht="15" customHeight="1" x14ac:dyDescent="0.3"/>
    <row r="28" spans="4:4" ht="15" customHeight="1" x14ac:dyDescent="0.3"/>
    <row r="29" spans="4:4" ht="15" customHeight="1" x14ac:dyDescent="0.3"/>
    <row r="30" spans="4:4" ht="19.5" customHeight="1" x14ac:dyDescent="0.3"/>
  </sheetData>
  <mergeCells count="1">
    <mergeCell ref="A2:D2"/>
  </mergeCells>
  <pageMargins left="0.39370078740157483" right="0.39370078740157483" top="0.63" bottom="0.74803149606299213" header="0.31496062992125984" footer="0.31496062992125984"/>
  <pageSetup paperSize="9" fitToHeight="0"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sheetPr>
  <dimension ref="A1:N30"/>
  <sheetViews>
    <sheetView view="pageBreakPreview" topLeftCell="A4" zoomScale="115" zoomScaleNormal="100" zoomScaleSheetLayoutView="115" workbookViewId="0">
      <selection activeCell="A11" sqref="A11:E11"/>
    </sheetView>
  </sheetViews>
  <sheetFormatPr defaultColWidth="9.109375" defaultRowHeight="15" x14ac:dyDescent="0.3"/>
  <cols>
    <col min="1" max="1" width="40.77734375" style="262" customWidth="1"/>
    <col min="2" max="2" width="17.109375" style="262" customWidth="1"/>
    <col min="3" max="3" width="17.33203125" style="262" customWidth="1"/>
    <col min="4" max="4" width="16.77734375" style="262" customWidth="1"/>
    <col min="5" max="5" width="13.21875" style="262" customWidth="1"/>
    <col min="6" max="8" width="9.109375" style="262"/>
    <col min="9" max="9" width="13.5546875" style="262" customWidth="1"/>
    <col min="10" max="10" width="9.109375" style="262"/>
    <col min="11" max="11" width="21.88671875" style="262" customWidth="1"/>
    <col min="12" max="12" width="20.33203125" style="262" customWidth="1"/>
    <col min="13" max="13" width="23.33203125" style="262" customWidth="1"/>
    <col min="14" max="14" width="12.33203125" style="262" customWidth="1"/>
    <col min="15" max="16384" width="9.109375" style="262"/>
  </cols>
  <sheetData>
    <row r="1" spans="1:14" ht="12.6" customHeight="1" x14ac:dyDescent="0.3">
      <c r="A1" s="253" t="s">
        <v>338</v>
      </c>
      <c r="B1" s="253"/>
      <c r="C1" s="291"/>
      <c r="D1" s="254"/>
      <c r="E1" s="267"/>
      <c r="F1" s="98" t="s">
        <v>40</v>
      </c>
      <c r="G1" s="98" t="s">
        <v>14</v>
      </c>
      <c r="H1" s="98" t="s">
        <v>11</v>
      </c>
      <c r="I1" s="220" t="s">
        <v>346</v>
      </c>
      <c r="J1" s="98" t="s">
        <v>45</v>
      </c>
      <c r="K1" s="220">
        <f>B6</f>
        <v>132295297.84999999</v>
      </c>
      <c r="L1" s="220">
        <f t="shared" ref="L1:M1" si="0">D6</f>
        <v>35887115.789999999</v>
      </c>
      <c r="M1" s="220">
        <f t="shared" si="0"/>
        <v>100</v>
      </c>
      <c r="N1" s="123"/>
    </row>
    <row r="2" spans="1:14" ht="217.2" customHeight="1" x14ac:dyDescent="0.3">
      <c r="A2" s="387" t="s">
        <v>453</v>
      </c>
      <c r="B2" s="387"/>
      <c r="C2" s="387"/>
      <c r="D2" s="387"/>
      <c r="E2" s="387"/>
    </row>
    <row r="3" spans="1:14" ht="20.25" customHeight="1" x14ac:dyDescent="0.3">
      <c r="A3" s="253" t="s">
        <v>338</v>
      </c>
      <c r="B3" s="253"/>
      <c r="C3" s="291"/>
      <c r="D3" s="255"/>
      <c r="E3" s="255" t="s">
        <v>0</v>
      </c>
    </row>
    <row r="4" spans="1:14" ht="104.4" customHeight="1" x14ac:dyDescent="0.3">
      <c r="A4" s="94" t="s">
        <v>3</v>
      </c>
      <c r="B4" s="295" t="s">
        <v>382</v>
      </c>
      <c r="C4" s="295" t="s">
        <v>383</v>
      </c>
      <c r="D4" s="295" t="s">
        <v>380</v>
      </c>
      <c r="E4" s="295" t="s">
        <v>384</v>
      </c>
    </row>
    <row r="5" spans="1:14" ht="15.6" x14ac:dyDescent="0.3">
      <c r="A5" s="257" t="s">
        <v>5</v>
      </c>
      <c r="B5" s="250">
        <v>132295297.84999999</v>
      </c>
      <c r="C5" s="296">
        <v>35887115.789999999</v>
      </c>
      <c r="D5" s="250">
        <v>35887115.789999999</v>
      </c>
      <c r="E5" s="301">
        <f>D5/C5*100</f>
        <v>100</v>
      </c>
    </row>
    <row r="6" spans="1:14" ht="22.2" customHeight="1" x14ac:dyDescent="0.3">
      <c r="A6" s="212" t="s">
        <v>65</v>
      </c>
      <c r="B6" s="251">
        <f>SUM(B5:B5)</f>
        <v>132295297.84999999</v>
      </c>
      <c r="C6" s="251">
        <f>SUM(C5:C5)</f>
        <v>35887115.789999999</v>
      </c>
      <c r="D6" s="251">
        <f>SUM(D5:D5)</f>
        <v>35887115.789999999</v>
      </c>
      <c r="E6" s="302">
        <f>D6/C6*100</f>
        <v>100</v>
      </c>
    </row>
    <row r="7" spans="1:14" ht="15" customHeight="1" x14ac:dyDescent="0.3"/>
    <row r="8" spans="1:14" ht="15" customHeight="1" x14ac:dyDescent="0.3"/>
    <row r="9" spans="1:14" ht="15" customHeight="1" x14ac:dyDescent="0.3"/>
    <row r="10" spans="1:14" ht="25.8" customHeight="1" x14ac:dyDescent="0.3"/>
    <row r="11" spans="1:14" ht="57.6" customHeight="1" x14ac:dyDescent="0.3">
      <c r="A11" s="391" t="s">
        <v>396</v>
      </c>
      <c r="B11" s="391"/>
      <c r="C11" s="391"/>
      <c r="D11" s="391"/>
      <c r="E11" s="391"/>
    </row>
    <row r="12" spans="1:14" ht="15" customHeight="1" x14ac:dyDescent="0.3"/>
    <row r="13" spans="1:14" ht="15" customHeight="1" x14ac:dyDescent="0.3"/>
    <row r="14" spans="1:14" ht="15" customHeight="1" x14ac:dyDescent="0.3"/>
    <row r="15" spans="1:14" ht="15" customHeight="1" x14ac:dyDescent="0.3"/>
    <row r="16" spans="1:14" ht="15" customHeight="1" x14ac:dyDescent="0.3"/>
    <row r="17" spans="5:5" ht="15" customHeight="1" x14ac:dyDescent="0.3"/>
    <row r="18" spans="5:5" ht="15" customHeight="1" x14ac:dyDescent="0.3"/>
    <row r="19" spans="5:5" ht="15" customHeight="1" x14ac:dyDescent="0.3"/>
    <row r="20" spans="5:5" ht="15" customHeight="1" x14ac:dyDescent="0.3"/>
    <row r="21" spans="5:5" ht="15" customHeight="1" x14ac:dyDescent="0.3">
      <c r="E21" s="236"/>
    </row>
    <row r="22" spans="5:5" ht="15" customHeight="1" x14ac:dyDescent="0.3"/>
    <row r="23" spans="5:5" ht="15" customHeight="1" x14ac:dyDescent="0.3"/>
    <row r="24" spans="5:5" ht="15" customHeight="1" x14ac:dyDescent="0.3"/>
    <row r="25" spans="5:5" ht="15" customHeight="1" x14ac:dyDescent="0.3"/>
    <row r="26" spans="5:5" ht="15" customHeight="1" x14ac:dyDescent="0.3"/>
    <row r="27" spans="5:5" ht="15" customHeight="1" x14ac:dyDescent="0.3"/>
    <row r="28" spans="5:5" ht="15" customHeight="1" x14ac:dyDescent="0.3"/>
    <row r="29" spans="5:5" ht="15" customHeight="1" x14ac:dyDescent="0.3"/>
    <row r="30" spans="5:5" ht="19.5" customHeight="1" x14ac:dyDescent="0.3"/>
  </sheetData>
  <mergeCells count="2">
    <mergeCell ref="A11:E11"/>
    <mergeCell ref="A2:E2"/>
  </mergeCells>
  <pageMargins left="0.39370078740157483" right="0.39370078740157483" top="0.48" bottom="0.74803149606299213" header="0.31496062992125984" footer="0.31496062992125984"/>
  <pageSetup paperSize="9" scale="90" fitToHeight="0" orientation="portrait"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M27"/>
  <sheetViews>
    <sheetView view="pageBreakPreview" topLeftCell="A13" zoomScale="115" zoomScaleNormal="100" zoomScaleSheetLayoutView="115" workbookViewId="0">
      <selection activeCell="A29" sqref="A29:XFD34"/>
    </sheetView>
  </sheetViews>
  <sheetFormatPr defaultColWidth="9.109375" defaultRowHeight="15" x14ac:dyDescent="0.3"/>
  <cols>
    <col min="1" max="1" width="43.21875" style="262" customWidth="1"/>
    <col min="2" max="3" width="18.33203125" style="262" customWidth="1"/>
    <col min="4" max="4" width="14.5546875" style="262" customWidth="1"/>
    <col min="5" max="6" width="9.109375" style="262"/>
    <col min="7" max="7" width="9.33203125" style="262" bestFit="1" customWidth="1"/>
    <col min="8" max="8" width="18.44140625" style="262" customWidth="1"/>
    <col min="9" max="9" width="9.33203125" style="262" bestFit="1" customWidth="1"/>
    <col min="10" max="12" width="19.6640625" style="262" customWidth="1"/>
    <col min="13" max="13" width="22.109375" style="262" customWidth="1"/>
    <col min="14" max="16384" width="9.109375" style="262"/>
  </cols>
  <sheetData>
    <row r="1" spans="1:13" ht="13.2" customHeight="1" x14ac:dyDescent="0.3">
      <c r="A1" s="253"/>
      <c r="B1" s="253"/>
      <c r="C1" s="254"/>
      <c r="D1" s="269"/>
      <c r="E1" s="98">
        <v>812</v>
      </c>
      <c r="F1" s="98" t="s">
        <v>14</v>
      </c>
      <c r="G1" s="98" t="s">
        <v>14</v>
      </c>
      <c r="H1" s="98" t="s">
        <v>454</v>
      </c>
      <c r="I1" s="98" t="s">
        <v>35</v>
      </c>
      <c r="J1" s="220">
        <f>B27</f>
        <v>385499779.07999998</v>
      </c>
      <c r="K1" s="220">
        <f>C27</f>
        <v>383394395.72999996</v>
      </c>
      <c r="L1" s="220">
        <f>D27</f>
        <v>99.453856146163162</v>
      </c>
      <c r="M1" s="123"/>
    </row>
    <row r="2" spans="1:13" ht="119.4" customHeight="1" x14ac:dyDescent="0.3">
      <c r="A2" s="394" t="s">
        <v>455</v>
      </c>
      <c r="B2" s="395"/>
      <c r="C2" s="395"/>
      <c r="D2" s="395"/>
      <c r="E2" s="114"/>
      <c r="F2" s="114"/>
      <c r="G2" s="114"/>
      <c r="H2" s="114"/>
      <c r="I2" s="114"/>
      <c r="J2" s="114"/>
      <c r="K2" s="114"/>
      <c r="L2" s="114"/>
      <c r="M2" s="115"/>
    </row>
    <row r="3" spans="1:13" ht="20.25" customHeight="1" x14ac:dyDescent="0.3">
      <c r="A3" s="253"/>
      <c r="B3" s="253"/>
      <c r="C3" s="255"/>
      <c r="D3" s="255" t="s">
        <v>0</v>
      </c>
      <c r="E3" s="116"/>
      <c r="F3" s="116"/>
      <c r="G3" s="116"/>
      <c r="H3" s="116"/>
      <c r="I3" s="117"/>
      <c r="J3" s="118"/>
      <c r="K3" s="118"/>
      <c r="L3" s="118"/>
      <c r="M3" s="115"/>
    </row>
    <row r="4" spans="1:13" ht="48.75" customHeight="1" x14ac:dyDescent="0.3">
      <c r="A4" s="93" t="s">
        <v>3</v>
      </c>
      <c r="B4" s="295" t="s">
        <v>379</v>
      </c>
      <c r="C4" s="295" t="s">
        <v>380</v>
      </c>
      <c r="D4" s="295" t="s">
        <v>407</v>
      </c>
      <c r="E4" s="115"/>
      <c r="F4" s="115"/>
      <c r="G4" s="115"/>
      <c r="H4" s="115"/>
      <c r="I4" s="115"/>
      <c r="J4" s="119"/>
      <c r="K4" s="119"/>
      <c r="L4" s="119"/>
      <c r="M4" s="115"/>
    </row>
    <row r="5" spans="1:13" ht="15.6" x14ac:dyDescent="0.3">
      <c r="A5" s="280" t="s">
        <v>5</v>
      </c>
      <c r="B5" s="261">
        <v>64093273.090000004</v>
      </c>
      <c r="C5" s="261">
        <v>64093273.090000004</v>
      </c>
      <c r="D5" s="301">
        <f>C5/B5*100</f>
        <v>100</v>
      </c>
      <c r="E5" s="115"/>
      <c r="F5" s="115"/>
      <c r="G5" s="115"/>
      <c r="H5" s="126"/>
      <c r="I5" s="126"/>
      <c r="J5" s="126"/>
      <c r="K5" s="126"/>
      <c r="L5" s="126"/>
      <c r="M5" s="126"/>
    </row>
    <row r="6" spans="1:13" ht="15.6" x14ac:dyDescent="0.3">
      <c r="A6" s="280" t="s">
        <v>6</v>
      </c>
      <c r="B6" s="261">
        <v>23454600</v>
      </c>
      <c r="C6" s="261">
        <v>23454600</v>
      </c>
      <c r="D6" s="301">
        <f t="shared" ref="D6:D27" si="0">C6/B6*100</f>
        <v>100</v>
      </c>
      <c r="E6" s="115"/>
      <c r="F6" s="115"/>
      <c r="G6" s="115"/>
      <c r="H6" s="126"/>
      <c r="I6" s="126"/>
      <c r="J6" s="126"/>
      <c r="K6" s="126"/>
      <c r="L6" s="126"/>
      <c r="M6" s="126"/>
    </row>
    <row r="7" spans="1:13" ht="15.6" x14ac:dyDescent="0.3">
      <c r="A7" s="280" t="s">
        <v>105</v>
      </c>
      <c r="B7" s="261">
        <v>13086240</v>
      </c>
      <c r="C7" s="261">
        <v>13086240</v>
      </c>
      <c r="D7" s="301">
        <f t="shared" si="0"/>
        <v>100</v>
      </c>
      <c r="E7" s="115"/>
      <c r="H7" s="252"/>
      <c r="I7" s="252"/>
      <c r="J7" s="252"/>
      <c r="K7" s="126"/>
      <c r="L7" s="126"/>
      <c r="M7" s="126"/>
    </row>
    <row r="8" spans="1:13" ht="15.6" x14ac:dyDescent="0.3">
      <c r="A8" s="280" t="s">
        <v>347</v>
      </c>
      <c r="B8" s="261">
        <v>4111600</v>
      </c>
      <c r="C8" s="261">
        <v>4111600</v>
      </c>
      <c r="D8" s="301">
        <f t="shared" si="0"/>
        <v>100</v>
      </c>
      <c r="E8" s="115"/>
      <c r="H8" s="252"/>
      <c r="I8" s="252"/>
      <c r="J8" s="252"/>
      <c r="K8" s="126"/>
      <c r="L8" s="126"/>
      <c r="M8" s="126"/>
    </row>
    <row r="9" spans="1:13" ht="31.2" x14ac:dyDescent="0.3">
      <c r="A9" s="280" t="s">
        <v>117</v>
      </c>
      <c r="B9" s="261">
        <v>5439000</v>
      </c>
      <c r="C9" s="261">
        <v>5439000</v>
      </c>
      <c r="D9" s="301">
        <f t="shared" si="0"/>
        <v>100</v>
      </c>
      <c r="E9" s="115"/>
      <c r="H9" s="252"/>
      <c r="I9" s="252"/>
      <c r="J9" s="252"/>
      <c r="K9" s="126"/>
      <c r="L9" s="126"/>
      <c r="M9" s="126"/>
    </row>
    <row r="10" spans="1:13" ht="31.2" x14ac:dyDescent="0.3">
      <c r="A10" s="280" t="s">
        <v>348</v>
      </c>
      <c r="B10" s="261">
        <v>13014400</v>
      </c>
      <c r="C10" s="261">
        <v>13014400</v>
      </c>
      <c r="D10" s="301">
        <f t="shared" si="0"/>
        <v>100</v>
      </c>
      <c r="E10" s="115"/>
      <c r="H10" s="252"/>
      <c r="I10" s="252"/>
      <c r="J10" s="252"/>
      <c r="K10" s="126"/>
      <c r="L10" s="126"/>
      <c r="M10" s="126"/>
    </row>
    <row r="11" spans="1:13" ht="15.6" x14ac:dyDescent="0.3">
      <c r="A11" s="280" t="s">
        <v>349</v>
      </c>
      <c r="B11" s="261">
        <v>20719200</v>
      </c>
      <c r="C11" s="261">
        <v>20719200</v>
      </c>
      <c r="D11" s="301">
        <f t="shared" si="0"/>
        <v>100</v>
      </c>
      <c r="E11" s="115"/>
      <c r="H11" s="252"/>
      <c r="I11" s="252"/>
      <c r="J11" s="252"/>
      <c r="K11" s="126"/>
      <c r="L11" s="126"/>
      <c r="M11" s="126"/>
    </row>
    <row r="12" spans="1:13" ht="15.6" x14ac:dyDescent="0.3">
      <c r="A12" s="280" t="s">
        <v>7</v>
      </c>
      <c r="B12" s="261">
        <v>15083500</v>
      </c>
      <c r="C12" s="261">
        <v>15083500</v>
      </c>
      <c r="D12" s="301">
        <f t="shared" si="0"/>
        <v>100</v>
      </c>
      <c r="E12" s="115"/>
      <c r="H12" s="252"/>
      <c r="I12" s="252"/>
      <c r="J12" s="252"/>
      <c r="K12" s="126"/>
      <c r="L12" s="126"/>
      <c r="M12" s="126"/>
    </row>
    <row r="13" spans="1:13" ht="15.6" x14ac:dyDescent="0.3">
      <c r="A13" s="280" t="s">
        <v>350</v>
      </c>
      <c r="B13" s="261">
        <v>19110000</v>
      </c>
      <c r="C13" s="261">
        <v>17992800</v>
      </c>
      <c r="D13" s="301">
        <f t="shared" si="0"/>
        <v>94.15384615384616</v>
      </c>
      <c r="E13" s="115"/>
      <c r="H13" s="252"/>
      <c r="I13" s="252"/>
      <c r="J13" s="252"/>
      <c r="K13" s="126"/>
      <c r="L13" s="126"/>
      <c r="M13" s="126"/>
    </row>
    <row r="14" spans="1:13" ht="31.2" x14ac:dyDescent="0.3">
      <c r="A14" s="280" t="s">
        <v>351</v>
      </c>
      <c r="B14" s="261">
        <v>18868242.920000002</v>
      </c>
      <c r="C14" s="261">
        <v>18868242.920000002</v>
      </c>
      <c r="D14" s="301">
        <f t="shared" si="0"/>
        <v>100</v>
      </c>
      <c r="E14" s="115"/>
      <c r="H14" s="252"/>
      <c r="I14" s="252"/>
      <c r="J14" s="252"/>
      <c r="K14" s="126"/>
      <c r="L14" s="126"/>
      <c r="M14" s="126"/>
    </row>
    <row r="15" spans="1:13" ht="31.2" x14ac:dyDescent="0.3">
      <c r="A15" s="280" t="s">
        <v>147</v>
      </c>
      <c r="B15" s="261">
        <v>22638000</v>
      </c>
      <c r="C15" s="261">
        <v>22638000</v>
      </c>
      <c r="D15" s="301">
        <f t="shared" si="0"/>
        <v>100</v>
      </c>
      <c r="E15" s="115"/>
      <c r="H15" s="252"/>
      <c r="I15" s="252"/>
      <c r="J15" s="252"/>
      <c r="K15" s="126"/>
      <c r="L15" s="126"/>
      <c r="M15" s="126"/>
    </row>
    <row r="16" spans="1:13" ht="15.6" x14ac:dyDescent="0.3">
      <c r="A16" s="280" t="s">
        <v>352</v>
      </c>
      <c r="B16" s="316">
        <v>8186622.7400000002</v>
      </c>
      <c r="C16" s="316">
        <v>8186622.7400000002</v>
      </c>
      <c r="D16" s="301">
        <f t="shared" si="0"/>
        <v>100</v>
      </c>
      <c r="E16" s="115"/>
      <c r="H16" s="252"/>
      <c r="I16" s="252"/>
      <c r="J16" s="252"/>
      <c r="K16" s="126"/>
      <c r="L16" s="126"/>
      <c r="M16" s="126"/>
    </row>
    <row r="17" spans="1:13" ht="15.6" x14ac:dyDescent="0.3">
      <c r="A17" s="280" t="s">
        <v>353</v>
      </c>
      <c r="B17" s="316">
        <v>21392380</v>
      </c>
      <c r="C17" s="316">
        <v>21392380</v>
      </c>
      <c r="D17" s="301">
        <f t="shared" si="0"/>
        <v>100</v>
      </c>
      <c r="E17" s="115"/>
      <c r="H17" s="252"/>
      <c r="I17" s="252"/>
      <c r="J17" s="252"/>
      <c r="K17" s="126"/>
      <c r="L17" s="126"/>
      <c r="M17" s="126"/>
    </row>
    <row r="18" spans="1:13" ht="15.6" x14ac:dyDescent="0.3">
      <c r="A18" s="280" t="s">
        <v>112</v>
      </c>
      <c r="B18" s="316">
        <v>8186920</v>
      </c>
      <c r="C18" s="316">
        <v>8186920</v>
      </c>
      <c r="D18" s="301">
        <f t="shared" si="0"/>
        <v>100</v>
      </c>
      <c r="E18" s="115"/>
      <c r="H18" s="252"/>
      <c r="I18" s="252"/>
      <c r="J18" s="252"/>
      <c r="K18" s="126"/>
      <c r="L18" s="126"/>
      <c r="M18" s="126"/>
    </row>
    <row r="19" spans="1:13" ht="31.2" x14ac:dyDescent="0.3">
      <c r="A19" s="280" t="s">
        <v>126</v>
      </c>
      <c r="B19" s="316">
        <v>13426000</v>
      </c>
      <c r="C19" s="316">
        <v>13426000</v>
      </c>
      <c r="D19" s="301">
        <f t="shared" si="0"/>
        <v>100</v>
      </c>
      <c r="E19" s="115"/>
      <c r="H19" s="252"/>
      <c r="I19" s="252"/>
      <c r="J19" s="252"/>
      <c r="K19" s="126"/>
      <c r="L19" s="126"/>
      <c r="M19" s="126"/>
    </row>
    <row r="20" spans="1:13" ht="15.6" x14ac:dyDescent="0.3">
      <c r="A20" s="280" t="s">
        <v>354</v>
      </c>
      <c r="B20" s="316">
        <v>27244000</v>
      </c>
      <c r="C20" s="316">
        <v>27196333.710000001</v>
      </c>
      <c r="D20" s="301">
        <f t="shared" si="0"/>
        <v>99.82503931140802</v>
      </c>
      <c r="E20" s="115"/>
      <c r="H20" s="252"/>
      <c r="I20" s="252"/>
      <c r="J20" s="252"/>
      <c r="K20" s="126"/>
      <c r="L20" s="126"/>
      <c r="M20" s="126"/>
    </row>
    <row r="21" spans="1:13" ht="15.6" x14ac:dyDescent="0.3">
      <c r="A21" s="280" t="s">
        <v>355</v>
      </c>
      <c r="B21" s="316">
        <v>14700000</v>
      </c>
      <c r="C21" s="316">
        <v>14700000</v>
      </c>
      <c r="D21" s="301">
        <f t="shared" si="0"/>
        <v>100</v>
      </c>
      <c r="E21" s="115"/>
      <c r="H21" s="252"/>
      <c r="I21" s="252"/>
      <c r="J21" s="252"/>
      <c r="K21" s="126"/>
      <c r="L21" s="126"/>
      <c r="M21" s="126"/>
    </row>
    <row r="22" spans="1:13" ht="31.2" x14ac:dyDescent="0.3">
      <c r="A22" s="280" t="s">
        <v>129</v>
      </c>
      <c r="B22" s="316">
        <v>10682000</v>
      </c>
      <c r="C22" s="316">
        <v>10504955.949999999</v>
      </c>
      <c r="D22" s="301">
        <f t="shared" si="0"/>
        <v>98.342594551582096</v>
      </c>
      <c r="E22" s="115"/>
      <c r="H22" s="252"/>
      <c r="I22" s="252"/>
      <c r="J22" s="252"/>
      <c r="K22" s="126"/>
      <c r="L22" s="126"/>
      <c r="M22" s="126"/>
    </row>
    <row r="23" spans="1:13" ht="15.6" x14ac:dyDescent="0.3">
      <c r="A23" s="280" t="s">
        <v>39</v>
      </c>
      <c r="B23" s="316">
        <v>14884650</v>
      </c>
      <c r="C23" s="316">
        <v>14121176.99</v>
      </c>
      <c r="D23" s="301">
        <f t="shared" si="0"/>
        <v>94.870735892345465</v>
      </c>
      <c r="E23" s="115"/>
      <c r="H23" s="252"/>
      <c r="I23" s="252"/>
      <c r="J23" s="252"/>
      <c r="K23" s="126"/>
      <c r="L23" s="126"/>
      <c r="M23" s="126"/>
    </row>
    <row r="24" spans="1:13" ht="15.6" x14ac:dyDescent="0.3">
      <c r="A24" s="280" t="s">
        <v>108</v>
      </c>
      <c r="B24" s="316">
        <v>14605639.33</v>
      </c>
      <c r="C24" s="316">
        <v>14605639.33</v>
      </c>
      <c r="D24" s="301">
        <f t="shared" si="0"/>
        <v>100</v>
      </c>
      <c r="E24" s="115"/>
      <c r="H24" s="252"/>
      <c r="I24" s="252"/>
      <c r="J24" s="252"/>
      <c r="K24" s="126"/>
      <c r="L24" s="126"/>
      <c r="M24" s="126"/>
    </row>
    <row r="25" spans="1:13" ht="15.6" x14ac:dyDescent="0.3">
      <c r="A25" s="280" t="s">
        <v>140</v>
      </c>
      <c r="B25" s="316">
        <v>23753511</v>
      </c>
      <c r="C25" s="316">
        <v>23753511</v>
      </c>
      <c r="D25" s="301">
        <f t="shared" si="0"/>
        <v>100</v>
      </c>
      <c r="E25" s="115"/>
      <c r="H25" s="252"/>
      <c r="I25" s="252"/>
      <c r="J25" s="252"/>
      <c r="K25" s="126"/>
      <c r="L25" s="126"/>
      <c r="M25" s="126"/>
    </row>
    <row r="26" spans="1:13" ht="31.2" x14ac:dyDescent="0.3">
      <c r="A26" s="280" t="s">
        <v>356</v>
      </c>
      <c r="B26" s="316">
        <v>8820000</v>
      </c>
      <c r="C26" s="316">
        <v>8820000</v>
      </c>
      <c r="D26" s="301">
        <f t="shared" si="0"/>
        <v>100</v>
      </c>
      <c r="E26" s="115"/>
      <c r="H26" s="252"/>
      <c r="I26" s="252"/>
      <c r="J26" s="252"/>
      <c r="K26" s="126"/>
      <c r="L26" s="126"/>
      <c r="M26" s="126"/>
    </row>
    <row r="27" spans="1:13" ht="19.5" customHeight="1" x14ac:dyDescent="0.3">
      <c r="A27" s="32" t="s">
        <v>65</v>
      </c>
      <c r="B27" s="107">
        <f t="shared" ref="B27:C27" si="1">SUM(B5:B26)</f>
        <v>385499779.07999998</v>
      </c>
      <c r="C27" s="357">
        <f t="shared" si="1"/>
        <v>383394395.72999996</v>
      </c>
      <c r="D27" s="302">
        <f t="shared" si="0"/>
        <v>99.453856146163162</v>
      </c>
    </row>
  </sheetData>
  <mergeCells count="1">
    <mergeCell ref="A2:D2"/>
  </mergeCells>
  <pageMargins left="0.39370078740157483" right="0.39370078740157483" top="0.28000000000000003" bottom="0.17" header="0.17" footer="0.17"/>
  <pageSetup paperSize="9" fitToHeight="0" orientation="portrait"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M6"/>
  <sheetViews>
    <sheetView view="pageBreakPreview" zoomScale="115" zoomScaleNormal="100" zoomScaleSheetLayoutView="115" workbookViewId="0">
      <selection activeCell="A8" sqref="A8:XFD13"/>
    </sheetView>
  </sheetViews>
  <sheetFormatPr defaultColWidth="9.109375" defaultRowHeight="15" x14ac:dyDescent="0.3"/>
  <cols>
    <col min="1" max="1" width="45.21875" style="262" customWidth="1"/>
    <col min="2" max="2" width="17.109375" style="262" customWidth="1"/>
    <col min="3" max="3" width="17.77734375" style="262" customWidth="1"/>
    <col min="4" max="4" width="14.6640625" style="262" customWidth="1"/>
    <col min="5" max="6" width="9.109375" style="262"/>
    <col min="7" max="7" width="9.33203125" style="262" bestFit="1" customWidth="1"/>
    <col min="8" max="8" width="18.44140625" style="262" customWidth="1"/>
    <col min="9" max="9" width="9.33203125" style="262" bestFit="1" customWidth="1"/>
    <col min="10" max="12" width="19.6640625" style="262" customWidth="1"/>
    <col min="13" max="13" width="22.109375" style="262" customWidth="1"/>
    <col min="14" max="16384" width="9.109375" style="262"/>
  </cols>
  <sheetData>
    <row r="1" spans="1:13" ht="14.4" customHeight="1" x14ac:dyDescent="0.3">
      <c r="A1" s="253"/>
      <c r="B1" s="253"/>
      <c r="C1" s="254"/>
      <c r="D1" s="269"/>
      <c r="E1" s="98">
        <v>812</v>
      </c>
      <c r="F1" s="98" t="s">
        <v>14</v>
      </c>
      <c r="G1" s="98" t="s">
        <v>9</v>
      </c>
      <c r="H1" s="220" t="s">
        <v>358</v>
      </c>
      <c r="I1" s="98" t="s">
        <v>93</v>
      </c>
      <c r="J1" s="220">
        <v>140693635.68000001</v>
      </c>
      <c r="K1" s="220">
        <f>C6</f>
        <v>118322941.40000001</v>
      </c>
      <c r="L1" s="220">
        <f>D6</f>
        <v>80.914660060261255</v>
      </c>
      <c r="M1" s="123"/>
    </row>
    <row r="2" spans="1:13" ht="129.6" customHeight="1" x14ac:dyDescent="0.3">
      <c r="A2" s="394" t="s">
        <v>456</v>
      </c>
      <c r="B2" s="395"/>
      <c r="C2" s="395"/>
      <c r="D2" s="395"/>
      <c r="E2" s="98">
        <v>812</v>
      </c>
      <c r="F2" s="98" t="s">
        <v>14</v>
      </c>
      <c r="G2" s="98" t="s">
        <v>9</v>
      </c>
      <c r="H2" s="220" t="s">
        <v>359</v>
      </c>
      <c r="I2" s="98" t="s">
        <v>93</v>
      </c>
      <c r="J2" s="220">
        <f>1421147.84+4116988.71</f>
        <v>5538136.5499999998</v>
      </c>
      <c r="K2" s="220">
        <v>0</v>
      </c>
      <c r="L2" s="220">
        <v>0</v>
      </c>
      <c r="M2" s="115"/>
    </row>
    <row r="3" spans="1:13" ht="20.25" customHeight="1" x14ac:dyDescent="0.3">
      <c r="A3" s="253"/>
      <c r="B3" s="253"/>
      <c r="C3" s="255"/>
      <c r="D3" s="255" t="s">
        <v>0</v>
      </c>
      <c r="E3" s="116"/>
      <c r="F3" s="116"/>
      <c r="G3" s="116"/>
      <c r="H3" s="116"/>
      <c r="I3" s="117"/>
      <c r="J3" s="118"/>
      <c r="K3" s="118"/>
      <c r="L3" s="118"/>
      <c r="M3" s="115"/>
    </row>
    <row r="4" spans="1:13" ht="48.75" customHeight="1" x14ac:dyDescent="0.3">
      <c r="A4" s="94" t="s">
        <v>3</v>
      </c>
      <c r="B4" s="295" t="s">
        <v>379</v>
      </c>
      <c r="C4" s="295" t="s">
        <v>380</v>
      </c>
      <c r="D4" s="295" t="s">
        <v>407</v>
      </c>
      <c r="E4" s="115"/>
      <c r="F4" s="115"/>
      <c r="G4" s="115"/>
      <c r="H4" s="115"/>
      <c r="I4" s="115"/>
      <c r="J4" s="119"/>
      <c r="K4" s="119"/>
      <c r="L4" s="119"/>
      <c r="M4" s="115"/>
    </row>
    <row r="5" spans="1:13" ht="15.6" x14ac:dyDescent="0.3">
      <c r="A5" s="257" t="s">
        <v>5</v>
      </c>
      <c r="B5" s="157">
        <v>146231772.22999999</v>
      </c>
      <c r="C5" s="296">
        <v>118322941.40000001</v>
      </c>
      <c r="D5" s="301">
        <f>C5/B5*100</f>
        <v>80.914660060261255</v>
      </c>
      <c r="E5" s="115"/>
      <c r="F5" s="115"/>
      <c r="G5" s="115"/>
      <c r="H5" s="126"/>
      <c r="I5" s="126"/>
      <c r="J5" s="126"/>
      <c r="K5" s="126"/>
      <c r="L5" s="126"/>
      <c r="M5" s="126"/>
    </row>
    <row r="6" spans="1:13" ht="19.5" customHeight="1" x14ac:dyDescent="0.3">
      <c r="A6" s="212" t="s">
        <v>65</v>
      </c>
      <c r="B6" s="251">
        <f>SUM(B5:B5)</f>
        <v>146231772.22999999</v>
      </c>
      <c r="C6" s="251">
        <f>SUM(C5:C5)</f>
        <v>118322941.40000001</v>
      </c>
      <c r="D6" s="302">
        <f>C6/B6*100</f>
        <v>80.914660060261255</v>
      </c>
    </row>
  </sheetData>
  <mergeCells count="1">
    <mergeCell ref="A2:D2"/>
  </mergeCells>
  <pageMargins left="0.39370078740157483" right="0.39370078740157483" top="0.56000000000000005" bottom="0.74803149606299213" header="0.31496062992125984" footer="0.31496062992125984"/>
  <pageSetup paperSize="9" fitToHeight="0" orientation="portrait"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M7"/>
  <sheetViews>
    <sheetView view="pageBreakPreview" zoomScale="115" zoomScaleNormal="100" zoomScaleSheetLayoutView="115" workbookViewId="0">
      <selection activeCell="A9" sqref="A9:XFD14"/>
    </sheetView>
  </sheetViews>
  <sheetFormatPr defaultColWidth="9.109375" defaultRowHeight="15" x14ac:dyDescent="0.3"/>
  <cols>
    <col min="1" max="1" width="44.5546875" style="262" customWidth="1"/>
    <col min="2" max="2" width="17.44140625" style="262" customWidth="1"/>
    <col min="3" max="3" width="18.21875" style="262" customWidth="1"/>
    <col min="4" max="4" width="14.88671875" style="262" customWidth="1"/>
    <col min="5" max="6" width="9.109375" style="262"/>
    <col min="7" max="7" width="9.33203125" style="262" bestFit="1" customWidth="1"/>
    <col min="8" max="8" width="18.44140625" style="262" customWidth="1"/>
    <col min="9" max="9" width="9.33203125" style="262" bestFit="1" customWidth="1"/>
    <col min="10" max="12" width="19.6640625" style="262" customWidth="1"/>
    <col min="13" max="13" width="22.109375" style="262" customWidth="1"/>
    <col min="14" max="16384" width="9.109375" style="262"/>
  </cols>
  <sheetData>
    <row r="1" spans="1:13" ht="23.25" customHeight="1" x14ac:dyDescent="0.3">
      <c r="A1" s="253"/>
      <c r="B1" s="291"/>
      <c r="C1" s="254"/>
      <c r="D1" s="283"/>
      <c r="E1" s="98" t="s">
        <v>49</v>
      </c>
      <c r="F1" s="98" t="s">
        <v>47</v>
      </c>
      <c r="G1" s="98" t="s">
        <v>9</v>
      </c>
      <c r="H1" s="220" t="s">
        <v>367</v>
      </c>
      <c r="I1" s="98" t="s">
        <v>45</v>
      </c>
      <c r="J1" s="220">
        <v>106868683.09999999</v>
      </c>
      <c r="K1" s="220">
        <f>C7</f>
        <v>121726788.06</v>
      </c>
      <c r="L1" s="220">
        <f>D7</f>
        <v>95.399977195567047</v>
      </c>
      <c r="M1" s="123"/>
    </row>
    <row r="2" spans="1:13" ht="112.2" customHeight="1" x14ac:dyDescent="0.3">
      <c r="A2" s="394" t="s">
        <v>457</v>
      </c>
      <c r="B2" s="395"/>
      <c r="C2" s="395"/>
      <c r="D2" s="395"/>
      <c r="E2" s="288"/>
      <c r="F2" s="288"/>
      <c r="G2" s="288"/>
      <c r="H2" s="289"/>
      <c r="I2" s="288"/>
      <c r="J2" s="289"/>
      <c r="K2" s="289"/>
      <c r="L2" s="289"/>
      <c r="M2" s="115"/>
    </row>
    <row r="3" spans="1:13" ht="20.25" customHeight="1" x14ac:dyDescent="0.3">
      <c r="A3" s="253"/>
      <c r="B3" s="291"/>
      <c r="C3" s="255"/>
      <c r="D3" s="255" t="s">
        <v>0</v>
      </c>
      <c r="E3" s="116"/>
      <c r="F3" s="116"/>
      <c r="G3" s="116"/>
      <c r="H3" s="116"/>
      <c r="I3" s="117"/>
      <c r="J3" s="118"/>
      <c r="K3" s="118"/>
      <c r="L3" s="118"/>
      <c r="M3" s="115"/>
    </row>
    <row r="4" spans="1:13" ht="49.5" customHeight="1" x14ac:dyDescent="0.3">
      <c r="A4" s="94" t="s">
        <v>3</v>
      </c>
      <c r="B4" s="295" t="s">
        <v>379</v>
      </c>
      <c r="C4" s="295" t="s">
        <v>380</v>
      </c>
      <c r="D4" s="295" t="s">
        <v>407</v>
      </c>
      <c r="E4" s="115"/>
      <c r="F4" s="115"/>
      <c r="G4" s="115"/>
      <c r="H4" s="115"/>
      <c r="I4" s="115"/>
      <c r="J4" s="119"/>
      <c r="K4" s="119"/>
      <c r="L4" s="119"/>
      <c r="M4" s="115"/>
    </row>
    <row r="5" spans="1:13" ht="15.6" x14ac:dyDescent="0.3">
      <c r="A5" s="257" t="s">
        <v>59</v>
      </c>
      <c r="B5" s="284">
        <v>46868683.100000001</v>
      </c>
      <c r="C5" s="285">
        <v>42769915.399999999</v>
      </c>
      <c r="D5" s="358">
        <f>C5/B5*100</f>
        <v>91.254783729991331</v>
      </c>
      <c r="E5" s="115"/>
      <c r="F5" s="115"/>
      <c r="G5" s="115"/>
      <c r="H5" s="115"/>
      <c r="I5" s="115"/>
      <c r="J5" s="119"/>
      <c r="K5" s="119"/>
      <c r="L5" s="119"/>
      <c r="M5" s="115"/>
    </row>
    <row r="6" spans="1:13" ht="15.6" x14ac:dyDescent="0.3">
      <c r="A6" s="257" t="s">
        <v>39</v>
      </c>
      <c r="B6" s="284">
        <v>80727561.299999997</v>
      </c>
      <c r="C6" s="286">
        <v>78956872.659999996</v>
      </c>
      <c r="D6" s="358">
        <f t="shared" ref="D6:D7" si="0">C6/B6*100</f>
        <v>97.80658722809703</v>
      </c>
      <c r="E6" s="115"/>
      <c r="F6" s="115"/>
      <c r="G6" s="115"/>
      <c r="H6" s="126"/>
      <c r="I6" s="126"/>
      <c r="J6" s="126"/>
      <c r="K6" s="126"/>
      <c r="L6" s="126"/>
      <c r="M6" s="126"/>
    </row>
    <row r="7" spans="1:13" ht="22.2" customHeight="1" x14ac:dyDescent="0.3">
      <c r="A7" s="212" t="s">
        <v>65</v>
      </c>
      <c r="B7" s="287">
        <f>SUM(B5:B6)</f>
        <v>127596244.40000001</v>
      </c>
      <c r="C7" s="287">
        <f>SUM(C5:C6)</f>
        <v>121726788.06</v>
      </c>
      <c r="D7" s="359">
        <f t="shared" si="0"/>
        <v>95.399977195567047</v>
      </c>
    </row>
  </sheetData>
  <mergeCells count="1">
    <mergeCell ref="A2:D2"/>
  </mergeCells>
  <pageMargins left="0.39370078740157483" right="0.39370078740157483" top="0.55000000000000004" bottom="0.74803149606299213" header="0.31496062992125984" footer="0.31496062992125984"/>
  <pageSetup paperSize="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sheetPr>
  <dimension ref="A1:M19"/>
  <sheetViews>
    <sheetView view="pageBreakPreview" zoomScaleNormal="100" zoomScaleSheetLayoutView="100" workbookViewId="0">
      <selection activeCell="A20" sqref="A20:XFD24"/>
    </sheetView>
  </sheetViews>
  <sheetFormatPr defaultColWidth="9.109375" defaultRowHeight="15" x14ac:dyDescent="0.3"/>
  <cols>
    <col min="1" max="1" width="45" style="31" customWidth="1"/>
    <col min="2" max="2" width="17.5546875" style="262" customWidth="1"/>
    <col min="3" max="3" width="17.33203125" style="31" customWidth="1"/>
    <col min="4" max="4" width="14.44140625" style="31" customWidth="1"/>
    <col min="5" max="6" width="9.109375" style="31"/>
    <col min="7" max="7" width="9.33203125" style="31" bestFit="1" customWidth="1"/>
    <col min="8" max="8" width="18.44140625" style="31" customWidth="1"/>
    <col min="9" max="9" width="9.33203125" style="31" bestFit="1" customWidth="1"/>
    <col min="10" max="12" width="19.6640625" style="31" customWidth="1"/>
    <col min="13" max="13" width="34.44140625" style="31" customWidth="1"/>
    <col min="14" max="16384" width="9.109375" style="31"/>
  </cols>
  <sheetData>
    <row r="1" spans="1:13" ht="15.6" customHeight="1" x14ac:dyDescent="0.3">
      <c r="A1" s="25"/>
      <c r="B1" s="253"/>
      <c r="C1" s="26"/>
      <c r="D1" s="265"/>
      <c r="E1" s="97">
        <v>811</v>
      </c>
      <c r="F1" s="98" t="s">
        <v>13</v>
      </c>
      <c r="G1" s="98" t="s">
        <v>32</v>
      </c>
      <c r="H1" s="97" t="s">
        <v>68</v>
      </c>
      <c r="I1" s="97">
        <v>521</v>
      </c>
      <c r="J1" s="220" t="e">
        <f>#REF!</f>
        <v>#REF!</v>
      </c>
      <c r="K1" s="220">
        <v>18335198.190000001</v>
      </c>
      <c r="L1" s="220">
        <v>14609407.279999999</v>
      </c>
      <c r="M1" s="87"/>
    </row>
    <row r="2" spans="1:13" ht="111.6" customHeight="1" x14ac:dyDescent="0.3">
      <c r="A2" s="387" t="s">
        <v>441</v>
      </c>
      <c r="B2" s="387"/>
      <c r="C2" s="387"/>
      <c r="D2" s="387"/>
      <c r="E2" s="349" t="s">
        <v>36</v>
      </c>
      <c r="F2" s="98" t="s">
        <v>13</v>
      </c>
      <c r="G2" s="98" t="s">
        <v>32</v>
      </c>
      <c r="H2" s="97" t="s">
        <v>53</v>
      </c>
      <c r="I2" s="97" t="s">
        <v>35</v>
      </c>
      <c r="J2" s="99">
        <v>0</v>
      </c>
      <c r="K2" s="220">
        <v>101012935</v>
      </c>
      <c r="L2" s="220">
        <v>112926957</v>
      </c>
      <c r="M2" s="12"/>
    </row>
    <row r="3" spans="1:13" ht="20.25" customHeight="1" x14ac:dyDescent="0.3">
      <c r="A3" s="25"/>
      <c r="B3" s="253"/>
      <c r="C3" s="30"/>
      <c r="D3" s="30" t="s">
        <v>0</v>
      </c>
      <c r="E3" s="101"/>
      <c r="F3" s="110"/>
      <c r="G3" s="110"/>
      <c r="H3" s="110"/>
      <c r="I3" s="111"/>
      <c r="J3" s="103"/>
      <c r="K3" s="103"/>
      <c r="L3" s="103"/>
      <c r="M3" s="12"/>
    </row>
    <row r="4" spans="1:13" ht="48.75" customHeight="1" x14ac:dyDescent="0.3">
      <c r="A4" s="29" t="s">
        <v>3</v>
      </c>
      <c r="B4" s="295" t="s">
        <v>379</v>
      </c>
      <c r="C4" s="295" t="s">
        <v>380</v>
      </c>
      <c r="D4" s="295" t="s">
        <v>381</v>
      </c>
      <c r="E4" s="387"/>
      <c r="F4" s="387"/>
      <c r="G4" s="387"/>
      <c r="H4" s="387"/>
      <c r="I4" s="12"/>
      <c r="J4" s="104"/>
      <c r="K4" s="104"/>
      <c r="L4" s="104"/>
      <c r="M4" s="12"/>
    </row>
    <row r="5" spans="1:13" s="217" customFormat="1" ht="15.6" x14ac:dyDescent="0.3">
      <c r="A5" s="233" t="s">
        <v>5</v>
      </c>
      <c r="B5" s="113">
        <v>2120459.4700000002</v>
      </c>
      <c r="C5" s="113">
        <v>2120459.4700000002</v>
      </c>
      <c r="D5" s="347">
        <f>C5/B5*100</f>
        <v>100</v>
      </c>
      <c r="E5" s="177"/>
      <c r="F5" s="240"/>
      <c r="G5" s="240"/>
      <c r="H5" s="240"/>
      <c r="I5" s="109"/>
      <c r="J5" s="109"/>
      <c r="K5" s="109"/>
      <c r="L5" s="104"/>
      <c r="M5" s="192"/>
    </row>
    <row r="6" spans="1:13" s="217" customFormat="1" ht="15.6" x14ac:dyDescent="0.3">
      <c r="A6" s="257" t="s">
        <v>98</v>
      </c>
      <c r="B6" s="113">
        <v>1570177.8</v>
      </c>
      <c r="C6" s="113">
        <v>1570177.8</v>
      </c>
      <c r="D6" s="347">
        <f t="shared" ref="D6:D17" si="0">C6/B6*100</f>
        <v>100</v>
      </c>
      <c r="E6" s="177"/>
      <c r="F6" s="240"/>
      <c r="G6" s="240"/>
      <c r="H6" s="240"/>
      <c r="I6" s="109"/>
      <c r="J6" s="109"/>
      <c r="K6" s="109"/>
      <c r="L6" s="104"/>
      <c r="M6" s="192"/>
    </row>
    <row r="7" spans="1:13" s="217" customFormat="1" ht="15.6" x14ac:dyDescent="0.3">
      <c r="A7" s="257" t="s">
        <v>104</v>
      </c>
      <c r="B7" s="113">
        <v>2336075.64</v>
      </c>
      <c r="C7" s="113">
        <v>2336075.64</v>
      </c>
      <c r="D7" s="347">
        <f t="shared" si="0"/>
        <v>100</v>
      </c>
      <c r="E7" s="177"/>
      <c r="F7" s="240"/>
      <c r="G7" s="240"/>
      <c r="H7" s="240"/>
      <c r="I7" s="109"/>
      <c r="J7" s="109"/>
      <c r="K7" s="109"/>
      <c r="L7" s="104"/>
      <c r="M7" s="192"/>
    </row>
    <row r="8" spans="1:13" s="217" customFormat="1" ht="15.6" x14ac:dyDescent="0.3">
      <c r="A8" s="257" t="s">
        <v>95</v>
      </c>
      <c r="B8" s="113">
        <v>3816089.62</v>
      </c>
      <c r="C8" s="113">
        <v>3816089.62</v>
      </c>
      <c r="D8" s="347">
        <f t="shared" si="0"/>
        <v>100</v>
      </c>
      <c r="E8" s="177"/>
      <c r="F8" s="240"/>
      <c r="G8" s="240"/>
      <c r="H8" s="240"/>
      <c r="I8" s="109"/>
      <c r="J8" s="109"/>
      <c r="K8" s="109"/>
      <c r="L8" s="104"/>
      <c r="M8" s="192"/>
    </row>
    <row r="9" spans="1:13" s="217" customFormat="1" ht="15.6" x14ac:dyDescent="0.3">
      <c r="A9" s="257" t="s">
        <v>63</v>
      </c>
      <c r="B9" s="113">
        <v>229420.42</v>
      </c>
      <c r="C9" s="113">
        <v>229420.42</v>
      </c>
      <c r="D9" s="347">
        <f t="shared" si="0"/>
        <v>100</v>
      </c>
      <c r="E9" s="177"/>
      <c r="F9" s="240"/>
      <c r="G9" s="240"/>
      <c r="H9" s="240"/>
      <c r="I9" s="109"/>
      <c r="J9" s="109"/>
      <c r="K9" s="109"/>
      <c r="L9" s="104"/>
      <c r="M9" s="192"/>
    </row>
    <row r="10" spans="1:13" s="217" customFormat="1" ht="15.6" x14ac:dyDescent="0.3">
      <c r="A10" s="233" t="s">
        <v>7</v>
      </c>
      <c r="B10" s="113">
        <v>557413.12</v>
      </c>
      <c r="C10" s="113">
        <v>557413.12</v>
      </c>
      <c r="D10" s="347">
        <f t="shared" si="0"/>
        <v>100</v>
      </c>
      <c r="E10" s="177"/>
      <c r="F10" s="240"/>
      <c r="G10" s="240"/>
      <c r="H10" s="240"/>
      <c r="I10" s="109"/>
      <c r="J10" s="109"/>
      <c r="K10" s="109"/>
      <c r="L10" s="104"/>
      <c r="M10" s="192"/>
    </row>
    <row r="11" spans="1:13" s="217" customFormat="1" ht="15.6" x14ac:dyDescent="0.3">
      <c r="A11" s="257" t="s">
        <v>133</v>
      </c>
      <c r="B11" s="113">
        <v>652172.36</v>
      </c>
      <c r="C11" s="113">
        <v>652172.36</v>
      </c>
      <c r="D11" s="347">
        <f t="shared" si="0"/>
        <v>100</v>
      </c>
      <c r="E11" s="177"/>
      <c r="F11" s="240"/>
      <c r="G11" s="240"/>
      <c r="H11" s="240"/>
      <c r="I11" s="109"/>
      <c r="J11" s="109"/>
      <c r="K11" s="109"/>
      <c r="L11" s="104"/>
      <c r="M11" s="192"/>
    </row>
    <row r="12" spans="1:13" s="217" customFormat="1" ht="15.6" x14ac:dyDescent="0.3">
      <c r="A12" s="257" t="s">
        <v>96</v>
      </c>
      <c r="B12" s="113">
        <v>1291035.08</v>
      </c>
      <c r="C12" s="113">
        <v>1289798.73</v>
      </c>
      <c r="D12" s="347">
        <f t="shared" si="0"/>
        <v>99.904235754771278</v>
      </c>
      <c r="E12" s="177"/>
      <c r="F12" s="240"/>
      <c r="G12" s="240"/>
      <c r="H12" s="240"/>
      <c r="I12" s="109"/>
      <c r="J12" s="109"/>
      <c r="K12" s="109"/>
      <c r="L12" s="104"/>
      <c r="M12" s="192"/>
    </row>
    <row r="13" spans="1:13" s="217" customFormat="1" ht="15.6" x14ac:dyDescent="0.3">
      <c r="A13" s="257" t="s">
        <v>110</v>
      </c>
      <c r="B13" s="113">
        <v>343712.46</v>
      </c>
      <c r="C13" s="113">
        <v>343712.46</v>
      </c>
      <c r="D13" s="347">
        <f t="shared" si="0"/>
        <v>100</v>
      </c>
      <c r="E13" s="177"/>
      <c r="F13" s="240"/>
      <c r="G13" s="240"/>
      <c r="H13" s="240"/>
      <c r="I13" s="109"/>
      <c r="J13" s="109"/>
      <c r="K13" s="109"/>
      <c r="L13" s="104"/>
      <c r="M13" s="192"/>
    </row>
    <row r="14" spans="1:13" s="217" customFormat="1" ht="15.6" x14ac:dyDescent="0.3">
      <c r="A14" s="257" t="s">
        <v>137</v>
      </c>
      <c r="B14" s="113">
        <v>1203874.92</v>
      </c>
      <c r="C14" s="113">
        <v>1203874.92</v>
      </c>
      <c r="D14" s="347">
        <f t="shared" si="0"/>
        <v>100</v>
      </c>
      <c r="E14" s="177"/>
      <c r="F14" s="240"/>
      <c r="G14" s="240"/>
      <c r="H14" s="240"/>
      <c r="I14" s="109"/>
      <c r="J14" s="109"/>
      <c r="K14" s="109"/>
      <c r="L14" s="104"/>
      <c r="M14" s="192"/>
    </row>
    <row r="15" spans="1:13" s="217" customFormat="1" ht="15.6" x14ac:dyDescent="0.3">
      <c r="A15" s="257" t="s">
        <v>138</v>
      </c>
      <c r="B15" s="113">
        <v>229141.64</v>
      </c>
      <c r="C15" s="113">
        <v>229141.64</v>
      </c>
      <c r="D15" s="347">
        <f t="shared" si="0"/>
        <v>100</v>
      </c>
      <c r="E15" s="177"/>
      <c r="F15" s="240"/>
      <c r="G15" s="240"/>
      <c r="H15" s="240"/>
      <c r="I15" s="109"/>
      <c r="J15" s="109"/>
      <c r="K15" s="109"/>
      <c r="L15" s="104"/>
      <c r="M15" s="192"/>
    </row>
    <row r="16" spans="1:13" s="217" customFormat="1" ht="15.6" x14ac:dyDescent="0.3">
      <c r="A16" s="257" t="s">
        <v>141</v>
      </c>
      <c r="B16" s="113">
        <v>4895699.2699999996</v>
      </c>
      <c r="C16" s="113">
        <v>4895699.2699999996</v>
      </c>
      <c r="D16" s="347">
        <f t="shared" si="0"/>
        <v>100</v>
      </c>
      <c r="E16" s="177"/>
      <c r="F16" s="240"/>
      <c r="G16" s="240"/>
      <c r="H16" s="240"/>
      <c r="I16" s="109"/>
      <c r="J16" s="109"/>
      <c r="K16" s="109"/>
      <c r="L16" s="104"/>
      <c r="M16" s="192"/>
    </row>
    <row r="17" spans="1:4" ht="19.5" customHeight="1" x14ac:dyDescent="0.3">
      <c r="A17" s="28" t="s">
        <v>65</v>
      </c>
      <c r="B17" s="251">
        <f>SUM(B5:B16)</f>
        <v>19245271.800000001</v>
      </c>
      <c r="C17" s="218">
        <f>SUM(C5:C16)</f>
        <v>19244035.450000003</v>
      </c>
      <c r="D17" s="348">
        <f t="shared" si="0"/>
        <v>99.993575824686459</v>
      </c>
    </row>
    <row r="19" spans="1:4" ht="15.6" x14ac:dyDescent="0.3">
      <c r="B19" s="236"/>
      <c r="C19" s="236"/>
      <c r="D19" s="236"/>
    </row>
  </sheetData>
  <mergeCells count="2">
    <mergeCell ref="A2:D2"/>
    <mergeCell ref="E4:H4"/>
  </mergeCells>
  <pageMargins left="0.39370078740157483" right="0.39370078740157483" top="0.46" bottom="0.74803149606299213" header="0.31496062992125984" footer="0.31496062992125984"/>
  <pageSetup paperSize="9" fitToHeight="0" orientation="portrait"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M6"/>
  <sheetViews>
    <sheetView view="pageBreakPreview" zoomScale="115" zoomScaleNormal="100" zoomScaleSheetLayoutView="115" workbookViewId="0">
      <selection activeCell="A8" sqref="A8:XFD13"/>
    </sheetView>
  </sheetViews>
  <sheetFormatPr defaultColWidth="9.109375" defaultRowHeight="15" x14ac:dyDescent="0.3"/>
  <cols>
    <col min="1" max="1" width="45" style="262" customWidth="1"/>
    <col min="2" max="2" width="17.44140625" style="262" customWidth="1"/>
    <col min="3" max="3" width="17.77734375" style="262" customWidth="1"/>
    <col min="4" max="4" width="14.6640625" style="262" customWidth="1"/>
    <col min="5" max="6" width="9.109375" style="262"/>
    <col min="7" max="7" width="9.33203125" style="262" bestFit="1" customWidth="1"/>
    <col min="8" max="8" width="18.44140625" style="262" customWidth="1"/>
    <col min="9" max="9" width="9.33203125" style="262" bestFit="1" customWidth="1"/>
    <col min="10" max="12" width="19.6640625" style="262" customWidth="1"/>
    <col min="13" max="13" width="22.109375" style="262" customWidth="1"/>
    <col min="14" max="16384" width="9.109375" style="262"/>
  </cols>
  <sheetData>
    <row r="1" spans="1:13" ht="15.6" customHeight="1" x14ac:dyDescent="0.3">
      <c r="A1" s="253"/>
      <c r="B1" s="253"/>
      <c r="C1" s="254"/>
      <c r="D1" s="290"/>
      <c r="E1" s="98" t="s">
        <v>25</v>
      </c>
      <c r="F1" s="98" t="s">
        <v>13</v>
      </c>
      <c r="G1" s="98" t="s">
        <v>22</v>
      </c>
      <c r="H1" s="220" t="s">
        <v>375</v>
      </c>
      <c r="I1" s="98" t="s">
        <v>376</v>
      </c>
      <c r="J1" s="220">
        <f>B6</f>
        <v>592019240</v>
      </c>
      <c r="K1" s="220">
        <f>C6</f>
        <v>592019240</v>
      </c>
      <c r="L1" s="220">
        <f>D6</f>
        <v>100</v>
      </c>
      <c r="M1" s="123"/>
    </row>
    <row r="2" spans="1:13" ht="163.19999999999999" customHeight="1" x14ac:dyDescent="0.3">
      <c r="A2" s="394" t="s">
        <v>458</v>
      </c>
      <c r="B2" s="395"/>
      <c r="C2" s="395"/>
      <c r="D2" s="395"/>
      <c r="E2" s="288"/>
      <c r="F2" s="288"/>
      <c r="G2" s="288"/>
      <c r="H2" s="289"/>
      <c r="I2" s="288"/>
      <c r="J2" s="289"/>
      <c r="K2" s="289"/>
      <c r="L2" s="289"/>
      <c r="M2" s="115"/>
    </row>
    <row r="3" spans="1:13" ht="20.25" customHeight="1" x14ac:dyDescent="0.3">
      <c r="A3" s="253"/>
      <c r="B3" s="253"/>
      <c r="C3" s="255"/>
      <c r="D3" s="255" t="s">
        <v>0</v>
      </c>
      <c r="E3" s="116"/>
      <c r="F3" s="116"/>
      <c r="G3" s="116"/>
      <c r="H3" s="116"/>
      <c r="I3" s="117"/>
      <c r="J3" s="118"/>
      <c r="K3" s="118"/>
      <c r="L3" s="118"/>
      <c r="M3" s="115"/>
    </row>
    <row r="4" spans="1:13" ht="49.5" customHeight="1" x14ac:dyDescent="0.3">
      <c r="A4" s="94" t="s">
        <v>3</v>
      </c>
      <c r="B4" s="295" t="s">
        <v>379</v>
      </c>
      <c r="C4" s="295" t="s">
        <v>380</v>
      </c>
      <c r="D4" s="295" t="s">
        <v>407</v>
      </c>
      <c r="E4" s="115"/>
      <c r="F4" s="115"/>
      <c r="G4" s="115"/>
      <c r="H4" s="115"/>
      <c r="I4" s="115"/>
      <c r="J4" s="119"/>
      <c r="K4" s="119"/>
      <c r="L4" s="119"/>
      <c r="M4" s="115"/>
    </row>
    <row r="5" spans="1:13" ht="15.6" x14ac:dyDescent="0.3">
      <c r="A5" s="257" t="s">
        <v>5</v>
      </c>
      <c r="B5" s="296">
        <v>592019240</v>
      </c>
      <c r="C5" s="237">
        <v>592019240</v>
      </c>
      <c r="D5" s="352">
        <f>C5/B5*100</f>
        <v>100</v>
      </c>
      <c r="E5" s="115"/>
      <c r="F5" s="115"/>
      <c r="G5" s="115"/>
      <c r="H5" s="115"/>
      <c r="I5" s="115"/>
      <c r="J5" s="119"/>
      <c r="K5" s="119"/>
      <c r="L5" s="119"/>
      <c r="M5" s="115"/>
    </row>
    <row r="6" spans="1:13" ht="19.5" customHeight="1" x14ac:dyDescent="0.3">
      <c r="A6" s="212" t="s">
        <v>65</v>
      </c>
      <c r="B6" s="251">
        <f>SUM(B5:B5)</f>
        <v>592019240</v>
      </c>
      <c r="C6" s="251">
        <f t="shared" ref="C6" si="0">SUM(C5:C5)</f>
        <v>592019240</v>
      </c>
      <c r="D6" s="353">
        <f>C6/B6*100</f>
        <v>100</v>
      </c>
    </row>
  </sheetData>
  <mergeCells count="1">
    <mergeCell ref="A2:D2"/>
  </mergeCells>
  <pageMargins left="0.39370078740157483" right="0.39370078740157483" top="0.5" bottom="0.74803149606299213" header="0.31496062992125984" footer="0.31496062992125984"/>
  <pageSetup paperSize="9" fitToHeight="0" orientation="portrait"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M6"/>
  <sheetViews>
    <sheetView view="pageBreakPreview" zoomScale="110" zoomScaleNormal="100" zoomScaleSheetLayoutView="110" workbookViewId="0">
      <selection activeCell="A8" sqref="A8:XFD13"/>
    </sheetView>
  </sheetViews>
  <sheetFormatPr defaultColWidth="9.109375" defaultRowHeight="15" x14ac:dyDescent="0.3"/>
  <cols>
    <col min="1" max="1" width="45.88671875" style="262" customWidth="1"/>
    <col min="2" max="2" width="17" style="262" customWidth="1"/>
    <col min="3" max="3" width="16.88671875" style="262" customWidth="1"/>
    <col min="4" max="4" width="15.21875" style="262" customWidth="1"/>
    <col min="5" max="6" width="9.109375" style="262"/>
    <col min="7" max="7" width="9.33203125" style="262" bestFit="1" customWidth="1"/>
    <col min="8" max="8" width="18.44140625" style="262" customWidth="1"/>
    <col min="9" max="9" width="9.33203125" style="262" bestFit="1" customWidth="1"/>
    <col min="10" max="12" width="19.6640625" style="262" customWidth="1"/>
    <col min="13" max="13" width="22.109375" style="262" customWidth="1"/>
    <col min="14" max="16384" width="9.109375" style="262"/>
  </cols>
  <sheetData>
    <row r="1" spans="1:13" ht="16.2" customHeight="1" x14ac:dyDescent="0.3">
      <c r="A1" s="253" t="s">
        <v>338</v>
      </c>
      <c r="B1" s="253"/>
      <c r="C1" s="254"/>
      <c r="D1" s="267"/>
      <c r="E1" s="98" t="s">
        <v>25</v>
      </c>
      <c r="F1" s="98" t="s">
        <v>21</v>
      </c>
      <c r="G1" s="98" t="s">
        <v>9</v>
      </c>
      <c r="H1" s="220" t="s">
        <v>377</v>
      </c>
      <c r="I1" s="98" t="s">
        <v>45</v>
      </c>
      <c r="J1" s="220">
        <f>B6</f>
        <v>17621477.890000001</v>
      </c>
      <c r="K1" s="220">
        <f>C6</f>
        <v>0</v>
      </c>
      <c r="L1" s="220">
        <f>D6</f>
        <v>0</v>
      </c>
      <c r="M1" s="123"/>
    </row>
    <row r="2" spans="1:13" ht="161.4" customHeight="1" x14ac:dyDescent="0.3">
      <c r="A2" s="387" t="s">
        <v>459</v>
      </c>
      <c r="B2" s="387"/>
      <c r="C2" s="387"/>
      <c r="D2" s="387"/>
      <c r="E2" s="288"/>
      <c r="F2" s="288"/>
      <c r="G2" s="288"/>
      <c r="H2" s="289"/>
      <c r="I2" s="288"/>
      <c r="J2" s="289"/>
      <c r="K2" s="289"/>
      <c r="L2" s="289"/>
      <c r="M2" s="115"/>
    </row>
    <row r="3" spans="1:13" ht="20.25" customHeight="1" x14ac:dyDescent="0.3">
      <c r="A3" s="253" t="s">
        <v>338</v>
      </c>
      <c r="B3" s="253"/>
      <c r="C3" s="255"/>
      <c r="D3" s="255" t="s">
        <v>0</v>
      </c>
      <c r="E3" s="116"/>
      <c r="F3" s="116"/>
      <c r="G3" s="116"/>
      <c r="H3" s="116"/>
      <c r="I3" s="117"/>
      <c r="J3" s="118"/>
      <c r="K3" s="118"/>
      <c r="L3" s="118"/>
      <c r="M3" s="115"/>
    </row>
    <row r="4" spans="1:13" ht="48.75" customHeight="1" x14ac:dyDescent="0.3">
      <c r="A4" s="94" t="s">
        <v>3</v>
      </c>
      <c r="B4" s="295" t="s">
        <v>379</v>
      </c>
      <c r="C4" s="295" t="s">
        <v>380</v>
      </c>
      <c r="D4" s="295" t="s">
        <v>407</v>
      </c>
      <c r="E4" s="115"/>
      <c r="F4" s="115"/>
      <c r="G4" s="115"/>
      <c r="H4" s="115"/>
      <c r="I4" s="115"/>
      <c r="J4" s="119"/>
      <c r="K4" s="119"/>
      <c r="L4" s="119"/>
      <c r="M4" s="115"/>
    </row>
    <row r="5" spans="1:13" ht="15.6" x14ac:dyDescent="0.3">
      <c r="A5" s="257" t="s">
        <v>5</v>
      </c>
      <c r="B5" s="296">
        <v>17621477.890000001</v>
      </c>
      <c r="C5" s="181">
        <v>0</v>
      </c>
      <c r="D5" s="298">
        <v>0</v>
      </c>
      <c r="E5" s="115"/>
      <c r="F5" s="115"/>
      <c r="G5" s="115"/>
      <c r="H5" s="115"/>
      <c r="I5" s="115"/>
      <c r="J5" s="119"/>
      <c r="K5" s="119"/>
      <c r="L5" s="119"/>
      <c r="M5" s="115"/>
    </row>
    <row r="6" spans="1:13" ht="19.8" customHeight="1" x14ac:dyDescent="0.3">
      <c r="A6" s="212" t="s">
        <v>65</v>
      </c>
      <c r="B6" s="251">
        <v>17621477.890000001</v>
      </c>
      <c r="C6" s="105">
        <v>0</v>
      </c>
      <c r="D6" s="299">
        <v>0</v>
      </c>
    </row>
  </sheetData>
  <mergeCells count="1">
    <mergeCell ref="A2:D2"/>
  </mergeCells>
  <pageMargins left="0.39370078740157483" right="0.39370078740157483" top="0.55000000000000004" bottom="0.74803149606299213" header="0.31496062992125984" footer="0.31496062992125984"/>
  <pageSetup paperSize="9" fitToHeight="0" orientation="portrait"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N10"/>
  <sheetViews>
    <sheetView view="pageBreakPreview" zoomScale="110" zoomScaleNormal="100" zoomScaleSheetLayoutView="110" workbookViewId="0">
      <selection activeCell="A10" sqref="A10:E10"/>
    </sheetView>
  </sheetViews>
  <sheetFormatPr defaultColWidth="9.109375" defaultRowHeight="15" x14ac:dyDescent="0.3"/>
  <cols>
    <col min="1" max="1" width="40.5546875" style="262" customWidth="1"/>
    <col min="2" max="2" width="16.44140625" style="262" customWidth="1"/>
    <col min="3" max="3" width="17.33203125" style="262" customWidth="1"/>
    <col min="4" max="4" width="17" style="262" customWidth="1"/>
    <col min="5" max="5" width="14" style="262" customWidth="1"/>
    <col min="6" max="7" width="9.109375" style="262"/>
    <col min="8" max="8" width="9.33203125" style="262" bestFit="1" customWidth="1"/>
    <col min="9" max="9" width="18.44140625" style="262" customWidth="1"/>
    <col min="10" max="10" width="9.33203125" style="262" bestFit="1" customWidth="1"/>
    <col min="11" max="13" width="19.6640625" style="262" customWidth="1"/>
    <col min="14" max="14" width="22.109375" style="262" customWidth="1"/>
    <col min="15" max="16384" width="9.109375" style="262"/>
  </cols>
  <sheetData>
    <row r="1" spans="1:14" ht="14.4" customHeight="1" x14ac:dyDescent="0.3">
      <c r="A1" s="253" t="s">
        <v>338</v>
      </c>
      <c r="B1" s="253"/>
      <c r="C1" s="291"/>
      <c r="D1" s="254"/>
      <c r="E1" s="267"/>
      <c r="F1" s="98"/>
      <c r="G1" s="98"/>
      <c r="H1" s="98"/>
      <c r="I1" s="220"/>
      <c r="J1" s="98"/>
      <c r="K1" s="220">
        <f>B6</f>
        <v>281733811.60000002</v>
      </c>
      <c r="L1" s="220">
        <f>D6</f>
        <v>37730318.880000003</v>
      </c>
      <c r="M1" s="220">
        <f>E6</f>
        <v>10.416012440512883</v>
      </c>
      <c r="N1" s="123"/>
    </row>
    <row r="2" spans="1:14" ht="100.8" customHeight="1" x14ac:dyDescent="0.3">
      <c r="A2" s="387" t="s">
        <v>460</v>
      </c>
      <c r="B2" s="387"/>
      <c r="C2" s="387"/>
      <c r="D2" s="387"/>
      <c r="E2" s="387"/>
      <c r="F2" s="288"/>
      <c r="G2" s="288"/>
      <c r="H2" s="288"/>
      <c r="I2" s="289"/>
      <c r="J2" s="288"/>
      <c r="K2" s="289"/>
      <c r="L2" s="289"/>
      <c r="M2" s="289"/>
      <c r="N2" s="115"/>
    </row>
    <row r="3" spans="1:14" ht="20.25" customHeight="1" x14ac:dyDescent="0.3">
      <c r="A3" s="291" t="s">
        <v>338</v>
      </c>
      <c r="B3" s="291"/>
      <c r="C3" s="291"/>
      <c r="D3" s="255"/>
      <c r="E3" s="255" t="s">
        <v>0</v>
      </c>
      <c r="F3" s="116"/>
      <c r="G3" s="116"/>
      <c r="H3" s="116"/>
      <c r="I3" s="116"/>
      <c r="J3" s="117"/>
      <c r="K3" s="118"/>
      <c r="L3" s="118"/>
      <c r="M3" s="118"/>
      <c r="N3" s="115"/>
    </row>
    <row r="4" spans="1:14" ht="108.6" customHeight="1" x14ac:dyDescent="0.3">
      <c r="A4" s="292" t="s">
        <v>3</v>
      </c>
      <c r="B4" s="295" t="s">
        <v>382</v>
      </c>
      <c r="C4" s="295" t="s">
        <v>383</v>
      </c>
      <c r="D4" s="295" t="s">
        <v>380</v>
      </c>
      <c r="E4" s="295" t="s">
        <v>384</v>
      </c>
      <c r="F4" s="115"/>
      <c r="G4" s="115"/>
      <c r="H4" s="115"/>
      <c r="I4" s="115"/>
      <c r="J4" s="115"/>
      <c r="K4" s="119"/>
      <c r="L4" s="119"/>
      <c r="M4" s="119"/>
      <c r="N4" s="115"/>
    </row>
    <row r="5" spans="1:14" ht="15.6" x14ac:dyDescent="0.3">
      <c r="A5" s="257" t="s">
        <v>461</v>
      </c>
      <c r="B5" s="237">
        <v>281733811.60000002</v>
      </c>
      <c r="C5" s="237">
        <v>362233811.60000002</v>
      </c>
      <c r="D5" s="237">
        <v>37730318.880000003</v>
      </c>
      <c r="E5" s="334">
        <f>D5/C5*100</f>
        <v>10.416012440512883</v>
      </c>
      <c r="F5" s="115"/>
      <c r="G5" s="115"/>
      <c r="H5" s="115"/>
      <c r="I5" s="115"/>
      <c r="J5" s="115"/>
      <c r="K5" s="119"/>
      <c r="L5" s="119"/>
      <c r="M5" s="119"/>
      <c r="N5" s="115"/>
    </row>
    <row r="6" spans="1:14" ht="21.6" customHeight="1" x14ac:dyDescent="0.3">
      <c r="A6" s="293" t="s">
        <v>65</v>
      </c>
      <c r="B6" s="344">
        <v>281733811.60000002</v>
      </c>
      <c r="C6" s="344">
        <f>C5</f>
        <v>362233811.60000002</v>
      </c>
      <c r="D6" s="344">
        <f>D5</f>
        <v>37730318.880000003</v>
      </c>
      <c r="E6" s="335">
        <f>D6/C6*100</f>
        <v>10.416012440512883</v>
      </c>
    </row>
    <row r="9" spans="1:14" ht="25.2" customHeight="1" x14ac:dyDescent="0.3"/>
    <row r="10" spans="1:14" ht="57" customHeight="1" x14ac:dyDescent="0.3">
      <c r="A10" s="391" t="s">
        <v>427</v>
      </c>
      <c r="B10" s="391"/>
      <c r="C10" s="391"/>
      <c r="D10" s="391"/>
      <c r="E10" s="391"/>
    </row>
  </sheetData>
  <mergeCells count="2">
    <mergeCell ref="A10:E10"/>
    <mergeCell ref="A2:E2"/>
  </mergeCells>
  <pageMargins left="0.39370078740157483" right="0.39370078740157483" top="0.54" bottom="0.74803149606299213" header="0.31496062992125984" footer="0.31496062992125984"/>
  <pageSetup paperSize="9" scale="90" fitToHeight="0" orientation="portrait"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M8"/>
  <sheetViews>
    <sheetView view="pageBreakPreview" zoomScale="115" zoomScaleNormal="100" zoomScaleSheetLayoutView="115" workbookViewId="0">
      <selection activeCell="A13" sqref="A13"/>
    </sheetView>
  </sheetViews>
  <sheetFormatPr defaultColWidth="9.109375" defaultRowHeight="15" x14ac:dyDescent="0.3"/>
  <cols>
    <col min="1" max="1" width="45.21875" style="262" customWidth="1"/>
    <col min="2" max="2" width="18.21875" style="262" customWidth="1"/>
    <col min="3" max="3" width="17.44140625" style="262" customWidth="1"/>
    <col min="4" max="4" width="14.21875" style="262" customWidth="1"/>
    <col min="5" max="6" width="9.109375" style="262"/>
    <col min="7" max="7" width="9.33203125" style="262" bestFit="1" customWidth="1"/>
    <col min="8" max="8" width="18.44140625" style="262" customWidth="1"/>
    <col min="9" max="9" width="9.33203125" style="262" bestFit="1" customWidth="1"/>
    <col min="10" max="12" width="19.6640625" style="262" customWidth="1"/>
    <col min="13" max="13" width="22.109375" style="262" customWidth="1"/>
    <col min="14" max="16384" width="9.109375" style="262"/>
  </cols>
  <sheetData>
    <row r="1" spans="1:13" ht="23.25" customHeight="1" x14ac:dyDescent="0.3">
      <c r="A1" s="253"/>
      <c r="B1" s="253"/>
      <c r="C1" s="254"/>
      <c r="D1" s="290"/>
      <c r="E1" s="98" t="s">
        <v>148</v>
      </c>
      <c r="F1" s="98" t="s">
        <v>34</v>
      </c>
      <c r="G1" s="98" t="s">
        <v>14</v>
      </c>
      <c r="H1" s="220" t="s">
        <v>373</v>
      </c>
      <c r="I1" s="98" t="s">
        <v>35</v>
      </c>
      <c r="J1" s="220">
        <f>B6</f>
        <v>100460361.59999999</v>
      </c>
      <c r="K1" s="220">
        <f>C6</f>
        <v>0</v>
      </c>
      <c r="L1" s="220">
        <f>D6</f>
        <v>0</v>
      </c>
      <c r="M1" s="123"/>
    </row>
    <row r="2" spans="1:13" ht="129.6" customHeight="1" x14ac:dyDescent="0.3">
      <c r="A2" s="394" t="s">
        <v>462</v>
      </c>
      <c r="B2" s="395"/>
      <c r="C2" s="395"/>
      <c r="D2" s="395"/>
      <c r="E2" s="288"/>
      <c r="F2" s="288"/>
      <c r="G2" s="288"/>
      <c r="H2" s="289"/>
      <c r="I2" s="288"/>
      <c r="J2" s="289"/>
      <c r="K2" s="289"/>
      <c r="L2" s="289"/>
      <c r="M2" s="115"/>
    </row>
    <row r="3" spans="1:13" ht="20.25" customHeight="1" x14ac:dyDescent="0.3">
      <c r="A3" s="253"/>
      <c r="B3" s="253"/>
      <c r="C3" s="255"/>
      <c r="D3" s="255" t="s">
        <v>0</v>
      </c>
      <c r="E3" s="116"/>
      <c r="F3" s="116"/>
      <c r="G3" s="116"/>
      <c r="H3" s="116"/>
      <c r="I3" s="117"/>
      <c r="J3" s="118"/>
      <c r="K3" s="118"/>
      <c r="L3" s="118"/>
      <c r="M3" s="115"/>
    </row>
    <row r="4" spans="1:13" ht="49.5" customHeight="1" x14ac:dyDescent="0.3">
      <c r="A4" s="94" t="s">
        <v>3</v>
      </c>
      <c r="B4" s="295" t="s">
        <v>379</v>
      </c>
      <c r="C4" s="295" t="s">
        <v>380</v>
      </c>
      <c r="D4" s="295" t="s">
        <v>407</v>
      </c>
      <c r="E4" s="115"/>
      <c r="F4" s="115"/>
      <c r="G4" s="115"/>
      <c r="H4" s="115"/>
      <c r="I4" s="115"/>
      <c r="J4" s="119"/>
      <c r="K4" s="119"/>
      <c r="L4" s="119"/>
      <c r="M4" s="115"/>
    </row>
    <row r="5" spans="1:13" ht="15.6" x14ac:dyDescent="0.3">
      <c r="A5" s="257" t="s">
        <v>114</v>
      </c>
      <c r="B5" s="296">
        <v>100460361.59999999</v>
      </c>
      <c r="C5" s="237">
        <v>0</v>
      </c>
      <c r="D5" s="237">
        <v>0</v>
      </c>
      <c r="E5" s="115"/>
      <c r="F5" s="115"/>
      <c r="G5" s="115"/>
      <c r="H5" s="115"/>
      <c r="I5" s="115"/>
      <c r="J5" s="119"/>
      <c r="K5" s="119"/>
      <c r="L5" s="119"/>
      <c r="M5" s="115"/>
    </row>
    <row r="6" spans="1:13" ht="19.5" customHeight="1" x14ac:dyDescent="0.3">
      <c r="A6" s="212" t="s">
        <v>65</v>
      </c>
      <c r="B6" s="251">
        <f>SUM(B5:B5)</f>
        <v>100460361.59999999</v>
      </c>
      <c r="C6" s="251">
        <f t="shared" ref="C6:D6" si="0">SUM(C5:C5)</f>
        <v>0</v>
      </c>
      <c r="D6" s="251">
        <f t="shared" si="0"/>
        <v>0</v>
      </c>
    </row>
    <row r="8" spans="1:13" ht="15.6" x14ac:dyDescent="0.3">
      <c r="B8" s="236"/>
      <c r="C8" s="236"/>
      <c r="D8" s="236"/>
    </row>
  </sheetData>
  <mergeCells count="1">
    <mergeCell ref="A2:D2"/>
  </mergeCells>
  <pageMargins left="0.39370078740157483" right="0.39370078740157483" top="0.51" bottom="0.74803149606299213" header="0.31496062992125984" footer="0.31496062992125984"/>
  <pageSetup paperSize="9" fitToHeight="0" orientation="portrait"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N38"/>
  <sheetViews>
    <sheetView view="pageBreakPreview" topLeftCell="A7" zoomScale="115" zoomScaleNormal="100" zoomScaleSheetLayoutView="115" workbookViewId="0">
      <selection activeCell="A39" sqref="A39:XFD43"/>
    </sheetView>
  </sheetViews>
  <sheetFormatPr defaultColWidth="9.109375" defaultRowHeight="15" x14ac:dyDescent="0.3"/>
  <cols>
    <col min="1" max="1" width="44.88671875" style="262" customWidth="1"/>
    <col min="2" max="2" width="17.33203125" style="262" customWidth="1"/>
    <col min="3" max="3" width="17.88671875" style="262" customWidth="1"/>
    <col min="4" max="4" width="15.109375" style="262" customWidth="1"/>
    <col min="5" max="6" width="9.109375" style="262"/>
    <col min="7" max="7" width="9.33203125" style="262" bestFit="1" customWidth="1"/>
    <col min="8" max="8" width="18.44140625" style="262" customWidth="1"/>
    <col min="9" max="9" width="9.33203125" style="262" bestFit="1" customWidth="1"/>
    <col min="10" max="12" width="19.6640625" style="262" customWidth="1"/>
    <col min="13" max="13" width="18.5546875" style="262" customWidth="1"/>
    <col min="14" max="16384" width="9.109375" style="262"/>
  </cols>
  <sheetData>
    <row r="1" spans="1:14" ht="13.2" customHeight="1" x14ac:dyDescent="0.3">
      <c r="A1" s="253"/>
      <c r="B1" s="253"/>
      <c r="C1" s="254"/>
      <c r="D1" s="290"/>
      <c r="E1" s="220" t="s">
        <v>20</v>
      </c>
      <c r="F1" s="98" t="s">
        <v>21</v>
      </c>
      <c r="G1" s="220" t="s">
        <v>11</v>
      </c>
      <c r="H1" s="220" t="s">
        <v>370</v>
      </c>
      <c r="I1" s="98" t="s">
        <v>35</v>
      </c>
      <c r="J1" s="220">
        <f>B36</f>
        <v>80089913</v>
      </c>
      <c r="K1" s="220">
        <f t="shared" ref="K1:L1" si="0">C36</f>
        <v>64409649.510000005</v>
      </c>
      <c r="L1" s="220">
        <f t="shared" si="0"/>
        <v>80.421674961739569</v>
      </c>
      <c r="M1" s="123"/>
    </row>
    <row r="2" spans="1:14" ht="141" customHeight="1" x14ac:dyDescent="0.3">
      <c r="A2" s="393" t="s">
        <v>463</v>
      </c>
      <c r="B2" s="393"/>
      <c r="C2" s="393"/>
      <c r="D2" s="393"/>
      <c r="E2" s="100"/>
      <c r="F2" s="100"/>
      <c r="G2" s="100"/>
      <c r="H2" s="100"/>
      <c r="I2" s="100"/>
      <c r="J2" s="100"/>
      <c r="K2" s="100"/>
      <c r="L2" s="100"/>
      <c r="M2" s="263"/>
      <c r="N2" s="263"/>
    </row>
    <row r="3" spans="1:14" ht="15.6" x14ac:dyDescent="0.3">
      <c r="A3" s="253"/>
      <c r="B3" s="253"/>
      <c r="C3" s="255"/>
      <c r="D3" s="255" t="s">
        <v>0</v>
      </c>
      <c r="E3" s="101"/>
      <c r="F3" s="101"/>
      <c r="G3" s="101"/>
      <c r="H3" s="101"/>
      <c r="I3" s="102"/>
      <c r="J3" s="103"/>
      <c r="K3" s="103"/>
      <c r="L3" s="103"/>
      <c r="M3" s="263"/>
      <c r="N3" s="263"/>
    </row>
    <row r="4" spans="1:14" ht="37.799999999999997" customHeight="1" x14ac:dyDescent="0.3">
      <c r="A4" s="94" t="s">
        <v>3</v>
      </c>
      <c r="B4" s="295" t="s">
        <v>379</v>
      </c>
      <c r="C4" s="295" t="s">
        <v>380</v>
      </c>
      <c r="D4" s="295" t="s">
        <v>407</v>
      </c>
      <c r="E4" s="263"/>
      <c r="F4" s="263"/>
      <c r="G4" s="263"/>
      <c r="H4" s="263"/>
      <c r="I4" s="263"/>
      <c r="J4" s="104"/>
      <c r="K4" s="104"/>
      <c r="L4" s="104"/>
      <c r="M4" s="263"/>
      <c r="N4" s="263"/>
    </row>
    <row r="5" spans="1:14" ht="15.6" x14ac:dyDescent="0.3">
      <c r="A5" s="38" t="s">
        <v>5</v>
      </c>
      <c r="B5" s="296">
        <v>26729535</v>
      </c>
      <c r="C5" s="296">
        <v>26365236.109999999</v>
      </c>
      <c r="D5" s="301">
        <f>C5/B5*100</f>
        <v>98.637092302578395</v>
      </c>
      <c r="E5" s="263"/>
      <c r="F5" s="109"/>
      <c r="G5" s="109"/>
      <c r="H5" s="109"/>
      <c r="I5" s="109"/>
      <c r="J5" s="109"/>
      <c r="K5" s="109"/>
      <c r="L5" s="109"/>
      <c r="M5" s="263"/>
      <c r="N5" s="263"/>
    </row>
    <row r="6" spans="1:14" ht="15.6" x14ac:dyDescent="0.3">
      <c r="A6" s="38" t="s">
        <v>6</v>
      </c>
      <c r="B6" s="296">
        <v>3889894</v>
      </c>
      <c r="C6" s="296">
        <v>1796013.2</v>
      </c>
      <c r="D6" s="301">
        <f t="shared" ref="D6:D36" si="1">C6/B6*100</f>
        <v>46.171263278639465</v>
      </c>
      <c r="E6" s="263"/>
      <c r="F6" s="109"/>
      <c r="G6" s="109"/>
      <c r="H6" s="109"/>
      <c r="I6" s="109"/>
      <c r="J6" s="109"/>
      <c r="K6" s="109"/>
      <c r="L6" s="263"/>
      <c r="M6" s="263"/>
      <c r="N6" s="263"/>
    </row>
    <row r="7" spans="1:14" ht="15.6" x14ac:dyDescent="0.3">
      <c r="A7" s="38" t="s">
        <v>59</v>
      </c>
      <c r="B7" s="296">
        <v>3175904</v>
      </c>
      <c r="C7" s="296">
        <v>2876302.64</v>
      </c>
      <c r="D7" s="301">
        <f t="shared" si="1"/>
        <v>90.566422662649757</v>
      </c>
      <c r="E7" s="263"/>
      <c r="F7" s="109"/>
      <c r="G7" s="109"/>
      <c r="H7" s="109"/>
      <c r="I7" s="109"/>
      <c r="J7" s="109"/>
      <c r="K7" s="109"/>
      <c r="L7" s="263"/>
      <c r="M7" s="263"/>
      <c r="N7" s="263"/>
    </row>
    <row r="8" spans="1:14" ht="15.6" x14ac:dyDescent="0.3">
      <c r="A8" s="38" t="s">
        <v>114</v>
      </c>
      <c r="B8" s="296">
        <v>1735777</v>
      </c>
      <c r="C8" s="296">
        <v>631260.17000000004</v>
      </c>
      <c r="D8" s="301">
        <f t="shared" si="1"/>
        <v>36.367584660932827</v>
      </c>
      <c r="E8" s="263"/>
      <c r="F8" s="109"/>
      <c r="G8" s="109"/>
      <c r="H8" s="109"/>
      <c r="I8" s="109"/>
      <c r="J8" s="109"/>
      <c r="K8" s="109"/>
      <c r="L8" s="263"/>
      <c r="M8" s="263"/>
      <c r="N8" s="263"/>
    </row>
    <row r="9" spans="1:14" ht="15.6" x14ac:dyDescent="0.3">
      <c r="A9" s="38" t="s">
        <v>98</v>
      </c>
      <c r="B9" s="296">
        <v>829629</v>
      </c>
      <c r="C9" s="296">
        <v>696236.64</v>
      </c>
      <c r="D9" s="301">
        <f t="shared" si="1"/>
        <v>83.921444404667639</v>
      </c>
      <c r="F9" s="252"/>
      <c r="G9" s="252"/>
      <c r="H9" s="252"/>
      <c r="I9" s="109"/>
      <c r="J9" s="109"/>
      <c r="K9" s="109"/>
    </row>
    <row r="10" spans="1:14" ht="15.6" x14ac:dyDescent="0.3">
      <c r="A10" s="38" t="s">
        <v>103</v>
      </c>
      <c r="B10" s="296">
        <v>1334580</v>
      </c>
      <c r="C10" s="296">
        <v>917532</v>
      </c>
      <c r="D10" s="301">
        <f t="shared" si="1"/>
        <v>68.750618172009169</v>
      </c>
      <c r="F10" s="252"/>
      <c r="G10" s="252"/>
      <c r="H10" s="252"/>
      <c r="I10" s="109"/>
      <c r="J10" s="109"/>
      <c r="K10" s="109"/>
    </row>
    <row r="11" spans="1:14" ht="15.6" x14ac:dyDescent="0.3">
      <c r="A11" s="38" t="s">
        <v>104</v>
      </c>
      <c r="B11" s="296">
        <v>5372450</v>
      </c>
      <c r="C11" s="296">
        <v>3594414.01</v>
      </c>
      <c r="D11" s="301">
        <f t="shared" si="1"/>
        <v>66.904559558488202</v>
      </c>
      <c r="F11" s="252"/>
      <c r="G11" s="252"/>
      <c r="H11" s="252"/>
      <c r="I11" s="109"/>
      <c r="J11" s="109"/>
      <c r="K11" s="109"/>
    </row>
    <row r="12" spans="1:14" ht="15.6" x14ac:dyDescent="0.3">
      <c r="A12" s="38" t="s">
        <v>105</v>
      </c>
      <c r="B12" s="296">
        <v>1047721</v>
      </c>
      <c r="C12" s="296">
        <v>1047721</v>
      </c>
      <c r="D12" s="301">
        <f t="shared" si="1"/>
        <v>100</v>
      </c>
      <c r="F12" s="252"/>
      <c r="G12" s="252"/>
      <c r="H12" s="252"/>
      <c r="I12" s="109"/>
      <c r="J12" s="109"/>
      <c r="K12" s="109"/>
    </row>
    <row r="13" spans="1:14" ht="15.6" x14ac:dyDescent="0.3">
      <c r="A13" s="38" t="s">
        <v>106</v>
      </c>
      <c r="B13" s="296">
        <v>802161</v>
      </c>
      <c r="C13" s="296">
        <v>285992.93</v>
      </c>
      <c r="D13" s="301">
        <f t="shared" si="1"/>
        <v>35.652809099420189</v>
      </c>
      <c r="F13" s="252"/>
      <c r="G13" s="252"/>
      <c r="H13" s="252"/>
      <c r="I13" s="109"/>
      <c r="J13" s="109"/>
      <c r="K13" s="109"/>
    </row>
    <row r="14" spans="1:14" ht="15.6" x14ac:dyDescent="0.3">
      <c r="A14" s="38" t="s">
        <v>97</v>
      </c>
      <c r="B14" s="296">
        <v>1018341</v>
      </c>
      <c r="C14" s="296">
        <v>537424.59</v>
      </c>
      <c r="D14" s="301">
        <f t="shared" si="1"/>
        <v>52.774521501147454</v>
      </c>
      <c r="F14" s="252"/>
      <c r="G14" s="252"/>
      <c r="H14" s="252"/>
      <c r="I14" s="109"/>
      <c r="J14" s="109"/>
      <c r="K14" s="109"/>
    </row>
    <row r="15" spans="1:14" ht="15.6" x14ac:dyDescent="0.3">
      <c r="A15" s="38" t="s">
        <v>95</v>
      </c>
      <c r="B15" s="296">
        <v>4059214</v>
      </c>
      <c r="C15" s="296">
        <v>3934266.3</v>
      </c>
      <c r="D15" s="301">
        <f t="shared" si="1"/>
        <v>96.921874530389374</v>
      </c>
      <c r="F15" s="252"/>
      <c r="G15" s="252"/>
      <c r="H15" s="252"/>
      <c r="I15" s="109"/>
      <c r="J15" s="109"/>
      <c r="K15" s="109"/>
    </row>
    <row r="16" spans="1:14" ht="15.6" x14ac:dyDescent="0.3">
      <c r="A16" s="38" t="s">
        <v>63</v>
      </c>
      <c r="B16" s="296">
        <v>349349</v>
      </c>
      <c r="C16" s="296">
        <v>349349</v>
      </c>
      <c r="D16" s="301">
        <f t="shared" si="1"/>
        <v>100</v>
      </c>
      <c r="F16" s="252"/>
      <c r="G16" s="252"/>
      <c r="H16" s="252"/>
      <c r="I16" s="109"/>
      <c r="J16" s="109"/>
      <c r="K16" s="109"/>
    </row>
    <row r="17" spans="1:11" ht="15.6" x14ac:dyDescent="0.3">
      <c r="A17" s="38" t="s">
        <v>7</v>
      </c>
      <c r="B17" s="296">
        <v>2384007</v>
      </c>
      <c r="C17" s="296">
        <v>1192003.49</v>
      </c>
      <c r="D17" s="301">
        <f t="shared" si="1"/>
        <v>49.999999580538145</v>
      </c>
      <c r="F17" s="252"/>
      <c r="G17" s="252"/>
      <c r="H17" s="252"/>
      <c r="I17" s="109"/>
      <c r="J17" s="109"/>
      <c r="K17" s="109"/>
    </row>
    <row r="18" spans="1:11" ht="15.6" x14ac:dyDescent="0.3">
      <c r="A18" s="38" t="s">
        <v>133</v>
      </c>
      <c r="B18" s="296">
        <v>903768</v>
      </c>
      <c r="C18" s="296">
        <v>885039.39</v>
      </c>
      <c r="D18" s="301">
        <f t="shared" si="1"/>
        <v>97.927719281939616</v>
      </c>
      <c r="F18" s="252"/>
      <c r="G18" s="252"/>
      <c r="H18" s="252"/>
      <c r="I18" s="109"/>
      <c r="J18" s="109"/>
      <c r="K18" s="109"/>
    </row>
    <row r="19" spans="1:11" ht="15.6" x14ac:dyDescent="0.3">
      <c r="A19" s="38" t="s">
        <v>96</v>
      </c>
      <c r="B19" s="296">
        <v>2455067</v>
      </c>
      <c r="C19" s="296">
        <v>845568.4</v>
      </c>
      <c r="D19" s="301">
        <f t="shared" si="1"/>
        <v>34.441764725769197</v>
      </c>
      <c r="F19" s="252"/>
      <c r="G19" s="252"/>
      <c r="H19" s="252"/>
      <c r="I19" s="109"/>
      <c r="J19" s="109"/>
      <c r="K19" s="109"/>
    </row>
    <row r="20" spans="1:11" ht="15.6" x14ac:dyDescent="0.3">
      <c r="A20" s="38" t="s">
        <v>110</v>
      </c>
      <c r="B20" s="296">
        <v>1042810</v>
      </c>
      <c r="C20" s="296">
        <v>1014009.85</v>
      </c>
      <c r="D20" s="301">
        <f t="shared" si="1"/>
        <v>97.238216933094236</v>
      </c>
      <c r="F20" s="252"/>
      <c r="G20" s="252"/>
      <c r="H20" s="252"/>
      <c r="I20" s="109"/>
      <c r="J20" s="109"/>
      <c r="K20" s="109"/>
    </row>
    <row r="21" spans="1:11" ht="15.6" x14ac:dyDescent="0.3">
      <c r="A21" s="38" t="s">
        <v>111</v>
      </c>
      <c r="B21" s="296">
        <v>1492020</v>
      </c>
      <c r="C21" s="296">
        <v>1492019.96</v>
      </c>
      <c r="D21" s="301">
        <f t="shared" si="1"/>
        <v>99.999997319070786</v>
      </c>
      <c r="F21" s="252"/>
      <c r="G21" s="252"/>
      <c r="H21" s="252"/>
      <c r="I21" s="109"/>
      <c r="J21" s="109"/>
      <c r="K21" s="109"/>
    </row>
    <row r="22" spans="1:11" ht="15.6" x14ac:dyDescent="0.3">
      <c r="A22" s="38" t="s">
        <v>134</v>
      </c>
      <c r="B22" s="296">
        <v>1422499</v>
      </c>
      <c r="C22" s="296">
        <v>991249.5</v>
      </c>
      <c r="D22" s="301">
        <f t="shared" si="1"/>
        <v>69.683669373405536</v>
      </c>
      <c r="F22" s="252"/>
      <c r="G22" s="252"/>
      <c r="H22" s="252"/>
      <c r="I22" s="109"/>
      <c r="J22" s="109"/>
      <c r="K22" s="109"/>
    </row>
    <row r="23" spans="1:11" ht="15.6" x14ac:dyDescent="0.3">
      <c r="A23" s="38" t="s">
        <v>107</v>
      </c>
      <c r="B23" s="296">
        <v>1005703</v>
      </c>
      <c r="C23" s="296">
        <v>1005703</v>
      </c>
      <c r="D23" s="301">
        <f t="shared" si="1"/>
        <v>100</v>
      </c>
      <c r="F23" s="252"/>
      <c r="G23" s="252"/>
      <c r="H23" s="252"/>
      <c r="I23" s="109"/>
      <c r="J23" s="109"/>
      <c r="K23" s="109"/>
    </row>
    <row r="24" spans="1:11" ht="15.6" x14ac:dyDescent="0.3">
      <c r="A24" s="38" t="s">
        <v>135</v>
      </c>
      <c r="B24" s="296">
        <v>508036</v>
      </c>
      <c r="C24" s="296">
        <v>508036</v>
      </c>
      <c r="D24" s="301">
        <f t="shared" si="1"/>
        <v>100</v>
      </c>
      <c r="F24" s="252"/>
      <c r="G24" s="252"/>
      <c r="H24" s="252"/>
      <c r="I24" s="109"/>
      <c r="J24" s="109"/>
      <c r="K24" s="109"/>
    </row>
    <row r="25" spans="1:11" ht="15.6" x14ac:dyDescent="0.3">
      <c r="A25" s="38" t="s">
        <v>112</v>
      </c>
      <c r="B25" s="296">
        <v>951898</v>
      </c>
      <c r="C25" s="296">
        <v>951897.91</v>
      </c>
      <c r="D25" s="301">
        <f t="shared" si="1"/>
        <v>99.999990545205478</v>
      </c>
      <c r="F25" s="252"/>
      <c r="G25" s="252"/>
      <c r="H25" s="252"/>
      <c r="I25" s="109"/>
      <c r="J25" s="109"/>
      <c r="K25" s="109"/>
    </row>
    <row r="26" spans="1:11" ht="15.6" x14ac:dyDescent="0.3">
      <c r="A26" s="38" t="s">
        <v>136</v>
      </c>
      <c r="B26" s="296">
        <v>2407370</v>
      </c>
      <c r="C26" s="296">
        <v>1803685</v>
      </c>
      <c r="D26" s="301">
        <f t="shared" si="1"/>
        <v>74.923464195366734</v>
      </c>
      <c r="F26" s="252"/>
      <c r="G26" s="252"/>
      <c r="H26" s="252"/>
      <c r="I26" s="109"/>
      <c r="J26" s="109"/>
      <c r="K26" s="109"/>
    </row>
    <row r="27" spans="1:11" ht="15.6" x14ac:dyDescent="0.3">
      <c r="A27" s="38" t="s">
        <v>137</v>
      </c>
      <c r="B27" s="296">
        <v>1691654</v>
      </c>
      <c r="C27" s="296">
        <v>1245826.97</v>
      </c>
      <c r="D27" s="301">
        <f t="shared" si="1"/>
        <v>73.645495473660688</v>
      </c>
      <c r="F27" s="252"/>
      <c r="G27" s="252"/>
      <c r="H27" s="252"/>
      <c r="I27" s="109"/>
      <c r="J27" s="109"/>
      <c r="K27" s="109"/>
    </row>
    <row r="28" spans="1:11" ht="15.6" x14ac:dyDescent="0.3">
      <c r="A28" s="38" t="s">
        <v>138</v>
      </c>
      <c r="B28" s="296">
        <v>2604351</v>
      </c>
      <c r="C28" s="296">
        <v>2085615.77</v>
      </c>
      <c r="D28" s="301">
        <f t="shared" si="1"/>
        <v>80.081977045336828</v>
      </c>
      <c r="F28" s="252"/>
      <c r="G28" s="252"/>
      <c r="H28" s="252"/>
      <c r="I28" s="109"/>
      <c r="J28" s="109"/>
      <c r="K28" s="109"/>
    </row>
    <row r="29" spans="1:11" ht="15.6" x14ac:dyDescent="0.3">
      <c r="A29" s="38" t="s">
        <v>139</v>
      </c>
      <c r="B29" s="296">
        <v>347603</v>
      </c>
      <c r="C29" s="296">
        <v>347602.99</v>
      </c>
      <c r="D29" s="301">
        <f t="shared" si="1"/>
        <v>99.999997123154856</v>
      </c>
      <c r="F29" s="252"/>
      <c r="G29" s="252"/>
      <c r="H29" s="252"/>
      <c r="I29" s="109"/>
      <c r="J29" s="109"/>
      <c r="K29" s="109"/>
    </row>
    <row r="30" spans="1:11" ht="15.6" x14ac:dyDescent="0.3">
      <c r="A30" s="38" t="s">
        <v>56</v>
      </c>
      <c r="B30" s="296">
        <v>915719</v>
      </c>
      <c r="C30" s="296">
        <v>748466.39</v>
      </c>
      <c r="D30" s="301">
        <f t="shared" si="1"/>
        <v>81.735378429409025</v>
      </c>
      <c r="F30" s="252"/>
      <c r="G30" s="252"/>
      <c r="H30" s="252"/>
      <c r="I30" s="109"/>
      <c r="J30" s="109"/>
      <c r="K30" s="109"/>
    </row>
    <row r="31" spans="1:11" ht="15.6" x14ac:dyDescent="0.3">
      <c r="A31" s="38" t="s">
        <v>39</v>
      </c>
      <c r="B31" s="296">
        <v>3503772</v>
      </c>
      <c r="C31" s="296">
        <v>2189857.44</v>
      </c>
      <c r="D31" s="301">
        <f t="shared" si="1"/>
        <v>62.499998287559812</v>
      </c>
      <c r="F31" s="252"/>
      <c r="G31" s="252"/>
      <c r="H31" s="252"/>
      <c r="I31" s="109"/>
      <c r="J31" s="109"/>
      <c r="K31" s="109"/>
    </row>
    <row r="32" spans="1:11" ht="15.6" x14ac:dyDescent="0.3">
      <c r="A32" s="38" t="s">
        <v>108</v>
      </c>
      <c r="B32" s="296">
        <v>684511</v>
      </c>
      <c r="C32" s="296">
        <v>684511</v>
      </c>
      <c r="D32" s="301">
        <f t="shared" si="1"/>
        <v>100</v>
      </c>
      <c r="F32" s="252"/>
      <c r="G32" s="252"/>
      <c r="H32" s="252"/>
      <c r="I32" s="109"/>
      <c r="J32" s="109"/>
      <c r="K32" s="109"/>
    </row>
    <row r="33" spans="1:11" ht="15.6" x14ac:dyDescent="0.3">
      <c r="A33" s="38" t="s">
        <v>109</v>
      </c>
      <c r="B33" s="296">
        <v>1270362</v>
      </c>
      <c r="C33" s="296">
        <v>1270362</v>
      </c>
      <c r="D33" s="301">
        <f t="shared" si="1"/>
        <v>100</v>
      </c>
      <c r="F33" s="252"/>
      <c r="G33" s="252"/>
      <c r="H33" s="252"/>
      <c r="I33" s="109"/>
      <c r="J33" s="109"/>
      <c r="K33" s="109"/>
    </row>
    <row r="34" spans="1:11" ht="15.6" x14ac:dyDescent="0.3">
      <c r="A34" s="38" t="s">
        <v>140</v>
      </c>
      <c r="B34" s="296">
        <v>1716148</v>
      </c>
      <c r="C34" s="296">
        <v>845848.7</v>
      </c>
      <c r="D34" s="301">
        <f t="shared" si="1"/>
        <v>49.287631369788613</v>
      </c>
      <c r="F34" s="252"/>
      <c r="G34" s="252"/>
      <c r="H34" s="252"/>
      <c r="I34" s="109"/>
      <c r="J34" s="109"/>
      <c r="K34" s="109"/>
    </row>
    <row r="35" spans="1:11" ht="15.6" x14ac:dyDescent="0.3">
      <c r="A35" s="38" t="s">
        <v>141</v>
      </c>
      <c r="B35" s="296">
        <v>2438060</v>
      </c>
      <c r="C35" s="296">
        <v>1270597.1599999999</v>
      </c>
      <c r="D35" s="301">
        <f t="shared" si="1"/>
        <v>52.115089866533225</v>
      </c>
      <c r="F35" s="252"/>
      <c r="G35" s="252"/>
      <c r="H35" s="252"/>
      <c r="I35" s="109"/>
      <c r="J35" s="109"/>
      <c r="K35" s="109"/>
    </row>
    <row r="36" spans="1:11" ht="19.5" customHeight="1" x14ac:dyDescent="0.3">
      <c r="A36" s="32" t="s">
        <v>65</v>
      </c>
      <c r="B36" s="34">
        <f>SUM(B5:B35)</f>
        <v>80089913</v>
      </c>
      <c r="C36" s="34">
        <f>SUM(C5:C35)</f>
        <v>64409649.510000005</v>
      </c>
      <c r="D36" s="302">
        <f t="shared" si="1"/>
        <v>80.421674961739569</v>
      </c>
    </row>
    <row r="37" spans="1:11" ht="6.6" customHeight="1" x14ac:dyDescent="0.3">
      <c r="C37" s="95"/>
      <c r="D37" s="95"/>
    </row>
    <row r="38" spans="1:11" ht="9.6" customHeight="1" x14ac:dyDescent="0.3">
      <c r="B38" s="236"/>
      <c r="C38" s="236"/>
      <c r="D38" s="236"/>
    </row>
  </sheetData>
  <mergeCells count="1">
    <mergeCell ref="A2:D2"/>
  </mergeCells>
  <pageMargins left="0.39370078740157483" right="0.39370078740157483" top="0.23" bottom="0.24" header="0.17" footer="0.17"/>
  <pageSetup paperSize="9" fitToHeight="0" orientation="portrait"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1">
    <tabColor rgb="FF00B050"/>
  </sheetPr>
  <dimension ref="A1:N40"/>
  <sheetViews>
    <sheetView view="pageBreakPreview" topLeftCell="A10" zoomScale="115" zoomScaleNormal="100" zoomScaleSheetLayoutView="115" workbookViewId="0">
      <selection activeCell="B31" sqref="B31"/>
    </sheetView>
  </sheetViews>
  <sheetFormatPr defaultColWidth="9.109375" defaultRowHeight="15" x14ac:dyDescent="0.3"/>
  <cols>
    <col min="1" max="1" width="40.6640625" style="2" customWidth="1"/>
    <col min="2" max="2" width="17.21875" style="262" customWidth="1"/>
    <col min="3" max="3" width="17" style="262" customWidth="1"/>
    <col min="4" max="4" width="16.88671875" style="2" customWidth="1"/>
    <col min="5" max="5" width="13.44140625" style="2" customWidth="1"/>
    <col min="6" max="7" width="9.109375" style="2"/>
    <col min="8" max="8" width="9.33203125" style="2" bestFit="1" customWidth="1"/>
    <col min="9" max="9" width="18.44140625" style="2" customWidth="1"/>
    <col min="10" max="10" width="9.33203125" style="2" bestFit="1" customWidth="1"/>
    <col min="11" max="13" width="19.6640625" style="2" customWidth="1"/>
    <col min="14" max="14" width="26.33203125" style="2" customWidth="1"/>
    <col min="15" max="16384" width="9.109375" style="2"/>
  </cols>
  <sheetData>
    <row r="1" spans="1:14" ht="15" customHeight="1" x14ac:dyDescent="0.3">
      <c r="A1" s="1"/>
      <c r="B1" s="253"/>
      <c r="C1" s="291"/>
      <c r="D1" s="3"/>
      <c r="E1" s="265"/>
      <c r="F1" s="99" t="s">
        <v>15</v>
      </c>
      <c r="G1" s="99" t="s">
        <v>13</v>
      </c>
      <c r="H1" s="99" t="s">
        <v>14</v>
      </c>
      <c r="I1" s="99" t="s">
        <v>67</v>
      </c>
      <c r="J1" s="98">
        <v>530</v>
      </c>
      <c r="K1" s="99">
        <f>B36</f>
        <v>43557209.950000003</v>
      </c>
      <c r="L1" s="99">
        <v>41841276.210000001</v>
      </c>
      <c r="M1" s="99">
        <v>41807129.479999997</v>
      </c>
      <c r="N1" s="123"/>
    </row>
    <row r="2" spans="1:14" ht="147" customHeight="1" x14ac:dyDescent="0.3">
      <c r="A2" s="393" t="s">
        <v>464</v>
      </c>
      <c r="B2" s="387"/>
      <c r="C2" s="387"/>
      <c r="D2" s="387"/>
      <c r="E2" s="387"/>
      <c r="F2" s="100"/>
      <c r="G2" s="100"/>
      <c r="H2" s="100"/>
      <c r="I2" s="100"/>
      <c r="J2" s="100"/>
      <c r="K2" s="108"/>
      <c r="L2" s="108"/>
      <c r="M2" s="108"/>
      <c r="N2" s="12"/>
    </row>
    <row r="3" spans="1:14" ht="20.25" customHeight="1" x14ac:dyDescent="0.3">
      <c r="A3" s="1"/>
      <c r="B3" s="253"/>
      <c r="C3" s="291"/>
      <c r="D3" s="4"/>
      <c r="E3" s="4" t="s">
        <v>0</v>
      </c>
      <c r="F3" s="101"/>
      <c r="G3" s="101"/>
      <c r="H3" s="101"/>
      <c r="I3" s="101"/>
      <c r="J3" s="102"/>
      <c r="K3" s="103"/>
      <c r="L3" s="103"/>
      <c r="M3" s="103"/>
      <c r="N3" s="12"/>
    </row>
    <row r="4" spans="1:14" ht="102.6" customHeight="1" x14ac:dyDescent="0.3">
      <c r="A4" s="5" t="s">
        <v>3</v>
      </c>
      <c r="B4" s="295" t="s">
        <v>382</v>
      </c>
      <c r="C4" s="295" t="s">
        <v>383</v>
      </c>
      <c r="D4" s="295" t="s">
        <v>380</v>
      </c>
      <c r="E4" s="295" t="s">
        <v>384</v>
      </c>
      <c r="F4" s="127"/>
      <c r="G4" s="127"/>
      <c r="H4" s="127"/>
      <c r="I4" s="127"/>
      <c r="J4" s="127"/>
      <c r="K4" s="128"/>
      <c r="L4" s="128"/>
      <c r="M4" s="128"/>
      <c r="N4" s="12"/>
    </row>
    <row r="5" spans="1:14" ht="15.6" x14ac:dyDescent="0.3">
      <c r="A5" s="167" t="s">
        <v>5</v>
      </c>
      <c r="B5" s="168">
        <v>32377966</v>
      </c>
      <c r="C5" s="168">
        <v>32377966</v>
      </c>
      <c r="D5" s="168">
        <v>31805190.559999999</v>
      </c>
      <c r="E5" s="361">
        <f>D5/C5*100</f>
        <v>98.230971519335085</v>
      </c>
      <c r="F5" s="12"/>
      <c r="G5" s="12"/>
      <c r="H5" s="109"/>
      <c r="I5" s="109"/>
      <c r="J5" s="109"/>
      <c r="K5" s="109"/>
      <c r="L5" s="109"/>
      <c r="M5" s="109"/>
      <c r="N5" s="12"/>
    </row>
    <row r="6" spans="1:14" ht="15.6" x14ac:dyDescent="0.3">
      <c r="A6" s="167" t="s">
        <v>6</v>
      </c>
      <c r="B6" s="168">
        <v>510972.39999999997</v>
      </c>
      <c r="C6" s="168">
        <v>510972.39999999997</v>
      </c>
      <c r="D6" s="168">
        <v>510471.81</v>
      </c>
      <c r="E6" s="361">
        <f t="shared" ref="E6:E36" si="0">D6/C6*100</f>
        <v>99.902031890567883</v>
      </c>
      <c r="F6" s="12"/>
      <c r="G6" s="12"/>
      <c r="H6" s="109"/>
      <c r="I6" s="109"/>
      <c r="J6" s="109"/>
      <c r="K6" s="109"/>
      <c r="L6" s="109"/>
      <c r="M6" s="109"/>
      <c r="N6" s="12"/>
    </row>
    <row r="7" spans="1:14" ht="15.6" x14ac:dyDescent="0.3">
      <c r="A7" s="257" t="s">
        <v>59</v>
      </c>
      <c r="B7" s="168">
        <v>255486.19999999998</v>
      </c>
      <c r="C7" s="168">
        <v>255486.19999999998</v>
      </c>
      <c r="D7" s="168">
        <v>255486.19999999998</v>
      </c>
      <c r="E7" s="361">
        <f t="shared" si="0"/>
        <v>100</v>
      </c>
      <c r="F7" s="12"/>
      <c r="G7" s="12"/>
      <c r="H7" s="109"/>
      <c r="I7" s="109"/>
      <c r="J7" s="109"/>
      <c r="K7" s="109"/>
      <c r="L7" s="109"/>
      <c r="M7" s="109"/>
      <c r="N7" s="12"/>
    </row>
    <row r="8" spans="1:14" ht="15.6" x14ac:dyDescent="0.3">
      <c r="A8" s="257" t="s">
        <v>114</v>
      </c>
      <c r="B8" s="168">
        <v>166066.03</v>
      </c>
      <c r="C8" s="168">
        <v>166066.03</v>
      </c>
      <c r="D8" s="168">
        <v>163474.63</v>
      </c>
      <c r="E8" s="361">
        <f t="shared" si="0"/>
        <v>98.439536369960805</v>
      </c>
      <c r="F8" s="12"/>
      <c r="G8" s="12"/>
      <c r="H8" s="109"/>
      <c r="I8" s="109"/>
      <c r="J8" s="109"/>
      <c r="K8" s="109"/>
      <c r="L8" s="109"/>
      <c r="M8" s="109"/>
      <c r="N8" s="12"/>
    </row>
    <row r="9" spans="1:14" ht="15.6" x14ac:dyDescent="0.3">
      <c r="A9" s="257" t="s">
        <v>98</v>
      </c>
      <c r="B9" s="168">
        <v>447100.85</v>
      </c>
      <c r="C9" s="168">
        <v>447100.85</v>
      </c>
      <c r="D9" s="168">
        <v>412243.75</v>
      </c>
      <c r="E9" s="361">
        <f t="shared" si="0"/>
        <v>92.203750004053902</v>
      </c>
      <c r="H9" s="231"/>
      <c r="I9" s="231"/>
      <c r="J9" s="231"/>
      <c r="K9" s="109"/>
      <c r="L9" s="109"/>
      <c r="M9" s="109"/>
    </row>
    <row r="10" spans="1:14" ht="15.6" x14ac:dyDescent="0.3">
      <c r="A10" s="257" t="s">
        <v>103</v>
      </c>
      <c r="B10" s="168">
        <v>268260.51</v>
      </c>
      <c r="C10" s="168">
        <v>268260.51</v>
      </c>
      <c r="D10" s="168">
        <v>268260.51</v>
      </c>
      <c r="E10" s="361">
        <f t="shared" si="0"/>
        <v>100</v>
      </c>
      <c r="H10" s="231"/>
      <c r="I10" s="231"/>
      <c r="J10" s="231"/>
      <c r="K10" s="109"/>
      <c r="L10" s="109"/>
      <c r="M10" s="109"/>
    </row>
    <row r="11" spans="1:14" ht="15.6" x14ac:dyDescent="0.3">
      <c r="A11" s="257" t="s">
        <v>104</v>
      </c>
      <c r="B11" s="168">
        <v>1234931.8700000001</v>
      </c>
      <c r="C11" s="168">
        <v>1362674.97</v>
      </c>
      <c r="D11" s="168">
        <v>1362674.97</v>
      </c>
      <c r="E11" s="361">
        <f t="shared" si="0"/>
        <v>100</v>
      </c>
      <c r="H11" s="231"/>
      <c r="I11" s="231"/>
      <c r="J11" s="231"/>
      <c r="K11" s="109"/>
      <c r="L11" s="109"/>
      <c r="M11" s="109"/>
    </row>
    <row r="12" spans="1:14" ht="15.6" x14ac:dyDescent="0.3">
      <c r="A12" s="257" t="s">
        <v>105</v>
      </c>
      <c r="B12" s="168">
        <v>204388.96</v>
      </c>
      <c r="C12" s="168">
        <v>204388.96</v>
      </c>
      <c r="D12" s="168">
        <v>204388.96</v>
      </c>
      <c r="E12" s="361">
        <f t="shared" si="0"/>
        <v>100</v>
      </c>
      <c r="H12" s="231"/>
      <c r="I12" s="231"/>
      <c r="J12" s="231"/>
      <c r="K12" s="109"/>
      <c r="L12" s="109"/>
      <c r="M12" s="109"/>
    </row>
    <row r="13" spans="1:14" ht="15.6" x14ac:dyDescent="0.3">
      <c r="A13" s="257" t="s">
        <v>106</v>
      </c>
      <c r="B13" s="168">
        <v>255486.19999999998</v>
      </c>
      <c r="C13" s="168">
        <v>255486.19999999998</v>
      </c>
      <c r="D13" s="168">
        <v>255486.19999999998</v>
      </c>
      <c r="E13" s="361">
        <f t="shared" si="0"/>
        <v>100</v>
      </c>
      <c r="H13" s="231"/>
      <c r="I13" s="231"/>
      <c r="J13" s="231"/>
      <c r="K13" s="109"/>
      <c r="L13" s="109"/>
      <c r="M13" s="109"/>
    </row>
    <row r="14" spans="1:14" ht="15.6" x14ac:dyDescent="0.3">
      <c r="A14" s="257" t="s">
        <v>97</v>
      </c>
      <c r="B14" s="168">
        <v>937192.25</v>
      </c>
      <c r="C14" s="168">
        <v>937192.25</v>
      </c>
      <c r="D14" s="168">
        <v>376802.54</v>
      </c>
      <c r="E14" s="361">
        <f t="shared" si="0"/>
        <v>40.205469048639699</v>
      </c>
      <c r="H14" s="231"/>
      <c r="I14" s="231"/>
      <c r="J14" s="231"/>
      <c r="K14" s="109"/>
      <c r="L14" s="109"/>
      <c r="M14" s="109"/>
    </row>
    <row r="15" spans="1:14" ht="15.6" x14ac:dyDescent="0.3">
      <c r="A15" s="257" t="s">
        <v>95</v>
      </c>
      <c r="B15" s="168">
        <v>638715.5</v>
      </c>
      <c r="C15" s="168">
        <v>638715.5</v>
      </c>
      <c r="D15" s="168">
        <v>467750.39</v>
      </c>
      <c r="E15" s="361">
        <f t="shared" si="0"/>
        <v>73.232979315516843</v>
      </c>
      <c r="H15" s="231"/>
      <c r="I15" s="231"/>
      <c r="J15" s="231"/>
      <c r="K15" s="109"/>
      <c r="L15" s="109"/>
      <c r="M15" s="109"/>
    </row>
    <row r="16" spans="1:14" ht="15.6" x14ac:dyDescent="0.3">
      <c r="A16" s="257" t="s">
        <v>63</v>
      </c>
      <c r="B16" s="168">
        <v>63871.549999999996</v>
      </c>
      <c r="C16" s="168">
        <v>152967.63</v>
      </c>
      <c r="D16" s="168">
        <v>152967.63</v>
      </c>
      <c r="E16" s="361">
        <f t="shared" si="0"/>
        <v>100</v>
      </c>
      <c r="H16" s="231"/>
      <c r="I16" s="231"/>
      <c r="J16" s="231"/>
      <c r="K16" s="109"/>
      <c r="L16" s="109"/>
      <c r="M16" s="109"/>
    </row>
    <row r="17" spans="1:13" ht="15.6" x14ac:dyDescent="0.3">
      <c r="A17" s="167" t="s">
        <v>7</v>
      </c>
      <c r="B17" s="168">
        <v>702587.05</v>
      </c>
      <c r="C17" s="168">
        <v>702587.05</v>
      </c>
      <c r="D17" s="168">
        <v>699976.43</v>
      </c>
      <c r="E17" s="361">
        <f t="shared" si="0"/>
        <v>99.628427537911492</v>
      </c>
      <c r="H17" s="231"/>
      <c r="I17" s="231"/>
      <c r="J17" s="231"/>
      <c r="K17" s="109"/>
      <c r="L17" s="109"/>
      <c r="M17" s="109"/>
    </row>
    <row r="18" spans="1:13" ht="15.6" x14ac:dyDescent="0.3">
      <c r="A18" s="257" t="s">
        <v>133</v>
      </c>
      <c r="B18" s="168">
        <v>63871.549999999996</v>
      </c>
      <c r="C18" s="168">
        <v>63871.549999999996</v>
      </c>
      <c r="D18" s="168">
        <v>55056.86</v>
      </c>
      <c r="E18" s="361">
        <f t="shared" si="0"/>
        <v>86.199348536241885</v>
      </c>
      <c r="H18" s="231"/>
      <c r="I18" s="231"/>
      <c r="J18" s="231"/>
      <c r="K18" s="109"/>
      <c r="L18" s="109"/>
      <c r="M18" s="109"/>
    </row>
    <row r="19" spans="1:13" ht="15.6" x14ac:dyDescent="0.3">
      <c r="A19" s="257" t="s">
        <v>96</v>
      </c>
      <c r="B19" s="168">
        <v>1120702.94</v>
      </c>
      <c r="C19" s="168">
        <v>1120702.94</v>
      </c>
      <c r="D19" s="168">
        <v>1120172.8400000001</v>
      </c>
      <c r="E19" s="361">
        <f t="shared" si="0"/>
        <v>99.952699329940202</v>
      </c>
      <c r="H19" s="231"/>
      <c r="I19" s="231"/>
      <c r="J19" s="231"/>
      <c r="K19" s="109"/>
      <c r="L19" s="109"/>
      <c r="M19" s="109"/>
    </row>
    <row r="20" spans="1:13" ht="15.6" x14ac:dyDescent="0.3">
      <c r="A20" s="257" t="s">
        <v>110</v>
      </c>
      <c r="B20" s="168">
        <v>127743.09999999999</v>
      </c>
      <c r="C20" s="168">
        <v>127743.09999999999</v>
      </c>
      <c r="D20" s="168">
        <v>127743.09999999999</v>
      </c>
      <c r="E20" s="361">
        <f t="shared" si="0"/>
        <v>100</v>
      </c>
      <c r="H20" s="231"/>
      <c r="I20" s="231"/>
      <c r="J20" s="231"/>
      <c r="K20" s="109"/>
      <c r="L20" s="109"/>
      <c r="M20" s="109"/>
    </row>
    <row r="21" spans="1:13" ht="15.6" x14ac:dyDescent="0.3">
      <c r="A21" s="257" t="s">
        <v>111</v>
      </c>
      <c r="B21" s="168">
        <v>332132.06</v>
      </c>
      <c r="C21" s="168">
        <v>332132.06</v>
      </c>
      <c r="D21" s="168">
        <v>332132.06</v>
      </c>
      <c r="E21" s="361">
        <f t="shared" si="0"/>
        <v>100</v>
      </c>
      <c r="H21" s="231"/>
      <c r="I21" s="231"/>
      <c r="J21" s="231"/>
      <c r="K21" s="109"/>
      <c r="L21" s="109"/>
      <c r="M21" s="109"/>
    </row>
    <row r="22" spans="1:13" ht="15.6" x14ac:dyDescent="0.3">
      <c r="A22" s="257" t="s">
        <v>134</v>
      </c>
      <c r="B22" s="168">
        <v>212987.07</v>
      </c>
      <c r="C22" s="168">
        <v>212987.07</v>
      </c>
      <c r="D22" s="168">
        <v>212987.07</v>
      </c>
      <c r="E22" s="361">
        <f t="shared" si="0"/>
        <v>100</v>
      </c>
      <c r="H22" s="231"/>
      <c r="I22" s="231"/>
      <c r="J22" s="231"/>
      <c r="K22" s="109"/>
      <c r="L22" s="109"/>
      <c r="M22" s="109"/>
    </row>
    <row r="23" spans="1:13" ht="15.6" x14ac:dyDescent="0.3">
      <c r="A23" s="257" t="s">
        <v>107</v>
      </c>
      <c r="B23" s="168">
        <v>63871.549999999996</v>
      </c>
      <c r="C23" s="168">
        <v>63871.549999999996</v>
      </c>
      <c r="D23" s="168">
        <v>63871.549999999996</v>
      </c>
      <c r="E23" s="361">
        <f t="shared" si="0"/>
        <v>100</v>
      </c>
      <c r="H23" s="231"/>
      <c r="I23" s="231"/>
      <c r="J23" s="231"/>
      <c r="K23" s="109"/>
      <c r="L23" s="109"/>
      <c r="M23" s="109"/>
    </row>
    <row r="24" spans="1:13" ht="15.6" x14ac:dyDescent="0.3">
      <c r="A24" s="257" t="s">
        <v>135</v>
      </c>
      <c r="B24" s="168">
        <v>234359.49</v>
      </c>
      <c r="C24" s="168">
        <v>234359.49</v>
      </c>
      <c r="D24" s="168">
        <v>234359.49</v>
      </c>
      <c r="E24" s="361">
        <f t="shared" si="0"/>
        <v>100</v>
      </c>
      <c r="H24" s="231"/>
      <c r="I24" s="231"/>
      <c r="J24" s="231"/>
      <c r="K24" s="109"/>
      <c r="L24" s="109"/>
      <c r="M24" s="109"/>
    </row>
    <row r="25" spans="1:13" ht="15.6" x14ac:dyDescent="0.3">
      <c r="A25" s="257" t="s">
        <v>112</v>
      </c>
      <c r="B25" s="168">
        <v>255486.19999999998</v>
      </c>
      <c r="C25" s="168">
        <v>255486.19999999998</v>
      </c>
      <c r="D25" s="168">
        <v>118008.36</v>
      </c>
      <c r="E25" s="361">
        <f t="shared" si="0"/>
        <v>46.189719836139879</v>
      </c>
      <c r="H25" s="231"/>
      <c r="I25" s="231"/>
      <c r="J25" s="231"/>
      <c r="K25" s="109"/>
      <c r="L25" s="109"/>
      <c r="M25" s="109"/>
    </row>
    <row r="26" spans="1:13" ht="15.6" x14ac:dyDescent="0.3">
      <c r="A26" s="257" t="s">
        <v>136</v>
      </c>
      <c r="B26" s="168">
        <v>447100.85</v>
      </c>
      <c r="C26" s="168">
        <v>447100.85</v>
      </c>
      <c r="D26" s="168">
        <v>447100.85</v>
      </c>
      <c r="E26" s="361">
        <f t="shared" si="0"/>
        <v>100</v>
      </c>
      <c r="H26" s="231"/>
      <c r="I26" s="231"/>
      <c r="J26" s="231"/>
      <c r="K26" s="109"/>
      <c r="L26" s="109"/>
      <c r="M26" s="109"/>
    </row>
    <row r="27" spans="1:13" ht="15.6" x14ac:dyDescent="0.3">
      <c r="A27" s="257" t="s">
        <v>137</v>
      </c>
      <c r="B27" s="168">
        <v>191614.65</v>
      </c>
      <c r="C27" s="168">
        <v>191614.65</v>
      </c>
      <c r="D27" s="168">
        <v>191614.65</v>
      </c>
      <c r="E27" s="361">
        <f t="shared" si="0"/>
        <v>100</v>
      </c>
      <c r="H27" s="231"/>
      <c r="I27" s="231"/>
      <c r="J27" s="231"/>
      <c r="K27" s="109"/>
      <c r="L27" s="109"/>
      <c r="M27" s="109"/>
    </row>
    <row r="28" spans="1:13" ht="15.6" x14ac:dyDescent="0.3">
      <c r="A28" s="257" t="s">
        <v>138</v>
      </c>
      <c r="B28" s="168">
        <v>370454.99</v>
      </c>
      <c r="C28" s="168">
        <v>370454.99</v>
      </c>
      <c r="D28" s="168">
        <v>370390.42</v>
      </c>
      <c r="E28" s="361">
        <f t="shared" si="0"/>
        <v>99.982570082265582</v>
      </c>
      <c r="H28" s="231"/>
      <c r="I28" s="231"/>
      <c r="J28" s="231"/>
      <c r="K28" s="109"/>
      <c r="L28" s="109"/>
      <c r="M28" s="109"/>
    </row>
    <row r="29" spans="1:13" ht="15.6" x14ac:dyDescent="0.3">
      <c r="A29" s="257" t="s">
        <v>139</v>
      </c>
      <c r="B29" s="168">
        <v>196036.56</v>
      </c>
      <c r="C29" s="168">
        <v>196036.56</v>
      </c>
      <c r="D29" s="168">
        <v>123770.73</v>
      </c>
      <c r="E29" s="361">
        <f t="shared" si="0"/>
        <v>63.136554732443784</v>
      </c>
      <c r="H29" s="231"/>
      <c r="I29" s="231"/>
      <c r="J29" s="231"/>
      <c r="K29" s="109"/>
      <c r="L29" s="109"/>
      <c r="M29" s="109"/>
    </row>
    <row r="30" spans="1:13" ht="15.6" x14ac:dyDescent="0.3">
      <c r="A30" s="257" t="s">
        <v>56</v>
      </c>
      <c r="B30" s="168">
        <v>319357.75</v>
      </c>
      <c r="C30" s="168">
        <v>319357.75</v>
      </c>
      <c r="D30" s="168">
        <v>306583.44</v>
      </c>
      <c r="E30" s="361">
        <f t="shared" si="0"/>
        <v>96</v>
      </c>
      <c r="H30" s="231"/>
      <c r="I30" s="231"/>
      <c r="J30" s="231"/>
      <c r="K30" s="109"/>
      <c r="L30" s="109"/>
      <c r="M30" s="109"/>
    </row>
    <row r="31" spans="1:13" ht="15.6" x14ac:dyDescent="0.3">
      <c r="A31" s="257" t="s">
        <v>39</v>
      </c>
      <c r="B31" s="168">
        <v>217163.27</v>
      </c>
      <c r="C31" s="168">
        <v>217163.27</v>
      </c>
      <c r="D31" s="168">
        <v>217163.27</v>
      </c>
      <c r="E31" s="361">
        <f t="shared" si="0"/>
        <v>100</v>
      </c>
      <c r="H31" s="231"/>
      <c r="I31" s="231"/>
      <c r="J31" s="231"/>
      <c r="K31" s="109"/>
      <c r="L31" s="109"/>
      <c r="M31" s="109"/>
    </row>
    <row r="32" spans="1:13" ht="15.6" x14ac:dyDescent="0.3">
      <c r="A32" s="257" t="s">
        <v>108</v>
      </c>
      <c r="B32" s="168">
        <v>255486.19999999998</v>
      </c>
      <c r="C32" s="168">
        <v>255486.19999999998</v>
      </c>
      <c r="D32" s="168">
        <v>255486.19999999998</v>
      </c>
      <c r="E32" s="361">
        <f t="shared" si="0"/>
        <v>100</v>
      </c>
      <c r="H32" s="231"/>
      <c r="I32" s="231"/>
      <c r="J32" s="232"/>
      <c r="K32" s="109"/>
      <c r="L32" s="109"/>
      <c r="M32" s="109"/>
    </row>
    <row r="33" spans="1:13" ht="15.6" x14ac:dyDescent="0.3">
      <c r="A33" s="257" t="s">
        <v>109</v>
      </c>
      <c r="B33" s="168">
        <v>255486.19999999998</v>
      </c>
      <c r="C33" s="168">
        <v>255486.19999999998</v>
      </c>
      <c r="D33" s="168">
        <v>50141.2</v>
      </c>
      <c r="E33" s="361">
        <f t="shared" si="0"/>
        <v>19.625795835548065</v>
      </c>
      <c r="H33" s="231"/>
      <c r="I33" s="231"/>
      <c r="J33" s="231"/>
      <c r="K33" s="109"/>
      <c r="L33" s="109"/>
      <c r="M33" s="109"/>
    </row>
    <row r="34" spans="1:13" ht="15.6" x14ac:dyDescent="0.3">
      <c r="A34" s="257" t="s">
        <v>140</v>
      </c>
      <c r="B34" s="168">
        <v>383229.3</v>
      </c>
      <c r="C34" s="168">
        <v>383229.3</v>
      </c>
      <c r="D34" s="168">
        <v>377289.97</v>
      </c>
      <c r="E34" s="361">
        <f t="shared" si="0"/>
        <v>98.450188959977751</v>
      </c>
      <c r="H34" s="231"/>
      <c r="I34" s="231"/>
      <c r="J34" s="231"/>
      <c r="K34" s="109"/>
      <c r="L34" s="109"/>
      <c r="M34" s="109"/>
    </row>
    <row r="35" spans="1:13" ht="15.6" x14ac:dyDescent="0.3">
      <c r="A35" s="257" t="s">
        <v>141</v>
      </c>
      <c r="B35" s="168">
        <v>447100.85</v>
      </c>
      <c r="C35" s="168">
        <v>447100.85</v>
      </c>
      <c r="D35" s="168">
        <v>300031.68</v>
      </c>
      <c r="E35" s="361">
        <f t="shared" si="0"/>
        <v>67.106041064337049</v>
      </c>
      <c r="H35" s="231"/>
      <c r="I35" s="231"/>
      <c r="J35" s="231"/>
      <c r="K35" s="109"/>
      <c r="L35" s="109"/>
      <c r="M35" s="109"/>
    </row>
    <row r="36" spans="1:13" ht="19.5" customHeight="1" x14ac:dyDescent="0.3">
      <c r="A36" s="8" t="s">
        <v>65</v>
      </c>
      <c r="B36" s="251">
        <f t="shared" ref="B36:C36" si="1">SUM(B5:B35)</f>
        <v>43557209.950000003</v>
      </c>
      <c r="C36" s="251">
        <f t="shared" si="1"/>
        <v>43774049.13000001</v>
      </c>
      <c r="D36" s="9">
        <f>SUM(D5:D35)</f>
        <v>41839078.320000015</v>
      </c>
      <c r="E36" s="362">
        <f t="shared" si="0"/>
        <v>95.579639424597147</v>
      </c>
    </row>
    <row r="38" spans="1:13" ht="9.6" customHeight="1" x14ac:dyDescent="0.3">
      <c r="B38" s="236"/>
      <c r="C38" s="236"/>
      <c r="D38" s="132"/>
      <c r="E38" s="132"/>
    </row>
    <row r="39" spans="1:13" x14ac:dyDescent="0.3">
      <c r="A39" s="262"/>
      <c r="D39" s="262"/>
      <c r="E39" s="262"/>
    </row>
    <row r="40" spans="1:13" ht="54.6" customHeight="1" x14ac:dyDescent="0.3">
      <c r="A40" s="391" t="s">
        <v>465</v>
      </c>
      <c r="B40" s="391"/>
      <c r="C40" s="391"/>
      <c r="D40" s="391"/>
      <c r="E40" s="391"/>
    </row>
  </sheetData>
  <mergeCells count="2">
    <mergeCell ref="A40:E40"/>
    <mergeCell ref="A2:E2"/>
  </mergeCells>
  <pageMargins left="0.39370078740157483" right="0.39370078740157483" top="0.33" bottom="0.17" header="0.15748031496062992" footer="0.15748031496062992"/>
  <pageSetup paperSize="9" scale="90" fitToHeight="0" orientation="portrait" r:id="rId1"/>
  <headerFooter>
    <oddHeader>&amp;C&amp;P</oddHeader>
  </headerFooter>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2">
    <tabColor rgb="FF00B050"/>
  </sheetPr>
  <dimension ref="A1:M35"/>
  <sheetViews>
    <sheetView view="pageBreakPreview" topLeftCell="A10" zoomScale="115" zoomScaleNormal="100" zoomScaleSheetLayoutView="115" workbookViewId="0">
      <selection activeCell="G30" sqref="G30"/>
    </sheetView>
  </sheetViews>
  <sheetFormatPr defaultColWidth="9.109375" defaultRowHeight="15" x14ac:dyDescent="0.3"/>
  <cols>
    <col min="1" max="1" width="45.6640625" style="2" customWidth="1"/>
    <col min="2" max="2" width="16.109375" style="262" customWidth="1"/>
    <col min="3" max="3" width="17.6640625" style="2" customWidth="1"/>
    <col min="4" max="4" width="14.77734375" style="2" customWidth="1"/>
    <col min="5" max="6" width="9.109375" style="2"/>
    <col min="7" max="7" width="9.33203125" style="2" bestFit="1" customWidth="1"/>
    <col min="8" max="8" width="18.44140625" style="2" customWidth="1"/>
    <col min="9" max="9" width="9.33203125" style="2" bestFit="1" customWidth="1"/>
    <col min="10" max="12" width="19.6640625" style="2" customWidth="1"/>
    <col min="13" max="13" width="23.6640625" style="2" customWidth="1"/>
    <col min="14" max="16384" width="9.109375" style="2"/>
  </cols>
  <sheetData>
    <row r="1" spans="1:13" ht="12.6" customHeight="1" x14ac:dyDescent="0.3">
      <c r="A1" s="1"/>
      <c r="B1" s="253"/>
      <c r="C1" s="3"/>
      <c r="D1" s="265"/>
      <c r="E1" s="99" t="s">
        <v>18</v>
      </c>
      <c r="F1" s="99" t="s">
        <v>17</v>
      </c>
      <c r="G1" s="99" t="s">
        <v>13</v>
      </c>
      <c r="H1" s="99" t="s">
        <v>16</v>
      </c>
      <c r="I1" s="98" t="s">
        <v>31</v>
      </c>
      <c r="J1" s="99">
        <f>B35</f>
        <v>2821581</v>
      </c>
      <c r="K1" s="99">
        <v>3175200</v>
      </c>
      <c r="L1" s="99">
        <v>3175200</v>
      </c>
      <c r="M1" s="123"/>
    </row>
    <row r="2" spans="1:13" ht="101.4" customHeight="1" x14ac:dyDescent="0.3">
      <c r="A2" s="384" t="s">
        <v>466</v>
      </c>
      <c r="B2" s="384"/>
      <c r="C2" s="384"/>
      <c r="D2" s="384"/>
      <c r="E2" s="100"/>
      <c r="F2" s="100"/>
      <c r="G2" s="100"/>
      <c r="H2" s="100"/>
      <c r="I2" s="100"/>
      <c r="J2" s="100"/>
      <c r="K2" s="100"/>
      <c r="L2" s="100"/>
      <c r="M2" s="12"/>
    </row>
    <row r="3" spans="1:13" ht="20.25" customHeight="1" x14ac:dyDescent="0.3">
      <c r="A3" s="1"/>
      <c r="B3" s="253"/>
      <c r="C3" s="4"/>
      <c r="D3" s="4" t="s">
        <v>0</v>
      </c>
      <c r="E3" s="101"/>
      <c r="F3" s="101"/>
      <c r="G3" s="101"/>
      <c r="H3" s="101"/>
      <c r="I3" s="102"/>
      <c r="J3" s="103"/>
      <c r="K3" s="103"/>
      <c r="L3" s="103"/>
      <c r="M3" s="12"/>
    </row>
    <row r="4" spans="1:13" ht="42" customHeight="1" x14ac:dyDescent="0.3">
      <c r="A4" s="57" t="s">
        <v>3</v>
      </c>
      <c r="B4" s="295" t="s">
        <v>379</v>
      </c>
      <c r="C4" s="295" t="s">
        <v>380</v>
      </c>
      <c r="D4" s="295" t="s">
        <v>407</v>
      </c>
      <c r="E4" s="12"/>
      <c r="F4" s="12"/>
      <c r="G4" s="12"/>
      <c r="H4" s="12"/>
      <c r="I4" s="12"/>
      <c r="J4" s="104"/>
      <c r="K4" s="104"/>
      <c r="L4" s="104"/>
      <c r="M4" s="12"/>
    </row>
    <row r="5" spans="1:13" ht="15.6" x14ac:dyDescent="0.3">
      <c r="A5" s="163" t="s">
        <v>5</v>
      </c>
      <c r="B5" s="164">
        <v>36600</v>
      </c>
      <c r="C5" s="164">
        <v>36120</v>
      </c>
      <c r="D5" s="363">
        <f>C5/B5*100</f>
        <v>98.688524590163937</v>
      </c>
      <c r="F5" s="231"/>
      <c r="G5" s="231"/>
      <c r="H5" s="231"/>
      <c r="I5" s="231"/>
      <c r="J5" s="231"/>
      <c r="K5" s="231"/>
      <c r="L5" s="6"/>
    </row>
    <row r="6" spans="1:13" ht="15.6" x14ac:dyDescent="0.3">
      <c r="A6" s="163" t="s">
        <v>6</v>
      </c>
      <c r="B6" s="164">
        <v>3600</v>
      </c>
      <c r="C6" s="164">
        <v>3600</v>
      </c>
      <c r="D6" s="363">
        <f t="shared" ref="D6:D35" si="0">C6/B6*100</f>
        <v>100</v>
      </c>
      <c r="F6" s="231"/>
      <c r="G6" s="231"/>
      <c r="H6" s="231"/>
      <c r="I6" s="231"/>
      <c r="J6" s="231"/>
      <c r="K6" s="231"/>
    </row>
    <row r="7" spans="1:13" ht="15.6" x14ac:dyDescent="0.3">
      <c r="A7" s="257" t="s">
        <v>59</v>
      </c>
      <c r="B7" s="164">
        <v>123000</v>
      </c>
      <c r="C7" s="164">
        <v>123000</v>
      </c>
      <c r="D7" s="363">
        <f t="shared" si="0"/>
        <v>100</v>
      </c>
      <c r="F7" s="231"/>
      <c r="G7" s="231"/>
      <c r="H7" s="231"/>
      <c r="I7" s="231"/>
      <c r="J7" s="231"/>
      <c r="K7" s="231"/>
    </row>
    <row r="8" spans="1:13" ht="15.6" x14ac:dyDescent="0.3">
      <c r="A8" s="257" t="s">
        <v>103</v>
      </c>
      <c r="B8" s="164">
        <v>124200</v>
      </c>
      <c r="C8" s="164">
        <v>124200</v>
      </c>
      <c r="D8" s="363">
        <f t="shared" si="0"/>
        <v>100</v>
      </c>
      <c r="F8" s="231"/>
      <c r="G8" s="231"/>
      <c r="H8" s="231"/>
      <c r="I8" s="231"/>
      <c r="J8" s="231"/>
      <c r="K8" s="231"/>
    </row>
    <row r="9" spans="1:13" ht="15.6" x14ac:dyDescent="0.3">
      <c r="A9" s="257" t="s">
        <v>104</v>
      </c>
      <c r="B9" s="164">
        <v>241381</v>
      </c>
      <c r="C9" s="164">
        <v>241381</v>
      </c>
      <c r="D9" s="363">
        <f t="shared" si="0"/>
        <v>100</v>
      </c>
      <c r="F9" s="231"/>
      <c r="G9" s="231"/>
      <c r="H9" s="231"/>
      <c r="I9" s="231"/>
      <c r="J9" s="231"/>
      <c r="K9" s="231"/>
    </row>
    <row r="10" spans="1:13" ht="15.6" x14ac:dyDescent="0.3">
      <c r="A10" s="257" t="s">
        <v>105</v>
      </c>
      <c r="B10" s="164">
        <v>112350</v>
      </c>
      <c r="C10" s="164">
        <v>112350</v>
      </c>
      <c r="D10" s="363">
        <f t="shared" si="0"/>
        <v>100</v>
      </c>
      <c r="F10" s="231"/>
      <c r="G10" s="231"/>
      <c r="H10" s="231"/>
      <c r="I10" s="231"/>
      <c r="J10" s="231"/>
      <c r="K10" s="231"/>
    </row>
    <row r="11" spans="1:13" s="162" customFormat="1" ht="31.2" x14ac:dyDescent="0.3">
      <c r="A11" s="163" t="s">
        <v>113</v>
      </c>
      <c r="B11" s="164">
        <v>13500</v>
      </c>
      <c r="C11" s="164">
        <v>10641</v>
      </c>
      <c r="D11" s="363">
        <f t="shared" si="0"/>
        <v>78.822222222222223</v>
      </c>
      <c r="F11" s="231"/>
      <c r="G11" s="231"/>
      <c r="H11" s="231"/>
      <c r="I11" s="231"/>
      <c r="J11" s="231"/>
      <c r="K11" s="231"/>
    </row>
    <row r="12" spans="1:13" ht="15.6" x14ac:dyDescent="0.3">
      <c r="A12" s="257" t="s">
        <v>106</v>
      </c>
      <c r="B12" s="164">
        <v>88200</v>
      </c>
      <c r="C12" s="164">
        <v>88200</v>
      </c>
      <c r="D12" s="363">
        <f t="shared" si="0"/>
        <v>100</v>
      </c>
      <c r="F12" s="231"/>
      <c r="G12" s="231"/>
      <c r="H12" s="231"/>
      <c r="I12" s="231"/>
      <c r="J12" s="231"/>
      <c r="K12" s="231"/>
    </row>
    <row r="13" spans="1:13" ht="15.6" x14ac:dyDescent="0.3">
      <c r="A13" s="257" t="s">
        <v>97</v>
      </c>
      <c r="B13" s="164">
        <v>125100</v>
      </c>
      <c r="C13" s="164">
        <v>123000</v>
      </c>
      <c r="D13" s="363">
        <f t="shared" si="0"/>
        <v>98.321342925659465</v>
      </c>
      <c r="F13" s="231"/>
      <c r="G13" s="231"/>
      <c r="H13" s="231"/>
      <c r="I13" s="231"/>
      <c r="J13" s="231"/>
      <c r="K13" s="231"/>
    </row>
    <row r="14" spans="1:13" ht="15.6" x14ac:dyDescent="0.3">
      <c r="A14" s="257" t="s">
        <v>95</v>
      </c>
      <c r="B14" s="164">
        <v>177600</v>
      </c>
      <c r="C14" s="164">
        <v>177600</v>
      </c>
      <c r="D14" s="363">
        <f t="shared" si="0"/>
        <v>100</v>
      </c>
      <c r="F14" s="231"/>
      <c r="G14" s="231"/>
      <c r="H14" s="231"/>
      <c r="I14" s="231"/>
      <c r="J14" s="231"/>
      <c r="K14" s="231"/>
    </row>
    <row r="15" spans="1:13" ht="15.6" x14ac:dyDescent="0.3">
      <c r="A15" s="257" t="s">
        <v>63</v>
      </c>
      <c r="B15" s="165">
        <v>61200</v>
      </c>
      <c r="C15" s="165">
        <v>61200</v>
      </c>
      <c r="D15" s="363">
        <f t="shared" si="0"/>
        <v>100</v>
      </c>
      <c r="F15" s="231"/>
      <c r="G15" s="231"/>
      <c r="H15" s="231"/>
      <c r="I15" s="231"/>
      <c r="J15" s="231"/>
      <c r="K15" s="231"/>
    </row>
    <row r="16" spans="1:13" ht="15.6" x14ac:dyDescent="0.3">
      <c r="A16" s="163" t="s">
        <v>7</v>
      </c>
      <c r="B16" s="164">
        <v>79200</v>
      </c>
      <c r="C16" s="164">
        <v>79200</v>
      </c>
      <c r="D16" s="363">
        <f t="shared" si="0"/>
        <v>100</v>
      </c>
      <c r="F16" s="231"/>
      <c r="G16" s="231"/>
      <c r="H16" s="231"/>
      <c r="I16" s="231"/>
      <c r="J16" s="231"/>
      <c r="K16" s="231"/>
    </row>
    <row r="17" spans="1:11" ht="15.6" x14ac:dyDescent="0.3">
      <c r="A17" s="257" t="s">
        <v>133</v>
      </c>
      <c r="B17" s="164">
        <v>10800</v>
      </c>
      <c r="C17" s="164">
        <v>10800</v>
      </c>
      <c r="D17" s="363">
        <f t="shared" si="0"/>
        <v>100</v>
      </c>
      <c r="F17" s="231"/>
      <c r="G17" s="231"/>
      <c r="H17" s="231"/>
      <c r="I17" s="231"/>
      <c r="J17" s="231"/>
      <c r="K17" s="231"/>
    </row>
    <row r="18" spans="1:11" ht="15.6" x14ac:dyDescent="0.3">
      <c r="A18" s="257" t="s">
        <v>96</v>
      </c>
      <c r="B18" s="164">
        <v>63600</v>
      </c>
      <c r="C18" s="164">
        <v>63300</v>
      </c>
      <c r="D18" s="363">
        <f t="shared" si="0"/>
        <v>99.528301886792448</v>
      </c>
      <c r="F18" s="231"/>
      <c r="G18" s="231"/>
      <c r="H18" s="231"/>
      <c r="I18" s="231"/>
      <c r="J18" s="231"/>
      <c r="K18" s="231"/>
    </row>
    <row r="19" spans="1:11" ht="15.6" x14ac:dyDescent="0.3">
      <c r="A19" s="257" t="s">
        <v>110</v>
      </c>
      <c r="B19" s="164">
        <v>114300</v>
      </c>
      <c r="C19" s="164">
        <v>113400</v>
      </c>
      <c r="D19" s="363">
        <f t="shared" si="0"/>
        <v>99.212598425196859</v>
      </c>
      <c r="F19" s="231"/>
      <c r="G19" s="231"/>
      <c r="H19" s="231"/>
      <c r="I19" s="231"/>
      <c r="J19" s="231"/>
      <c r="K19" s="231"/>
    </row>
    <row r="20" spans="1:11" ht="15.6" x14ac:dyDescent="0.3">
      <c r="A20" s="257" t="s">
        <v>111</v>
      </c>
      <c r="B20" s="164">
        <v>248750</v>
      </c>
      <c r="C20" s="164">
        <v>247850</v>
      </c>
      <c r="D20" s="363">
        <f t="shared" si="0"/>
        <v>99.638190954773862</v>
      </c>
      <c r="F20" s="231"/>
      <c r="G20" s="231"/>
      <c r="H20" s="231"/>
      <c r="I20" s="231"/>
      <c r="J20" s="231"/>
      <c r="K20" s="231"/>
    </row>
    <row r="21" spans="1:11" ht="15.6" x14ac:dyDescent="0.3">
      <c r="A21" s="257" t="s">
        <v>134</v>
      </c>
      <c r="B21" s="164">
        <v>38700</v>
      </c>
      <c r="C21" s="164">
        <v>38700</v>
      </c>
      <c r="D21" s="363">
        <f t="shared" si="0"/>
        <v>100</v>
      </c>
      <c r="F21" s="231"/>
      <c r="G21" s="231"/>
      <c r="H21" s="231"/>
      <c r="I21" s="231"/>
      <c r="J21" s="231"/>
      <c r="K21" s="231"/>
    </row>
    <row r="22" spans="1:11" ht="15.6" x14ac:dyDescent="0.3">
      <c r="A22" s="257" t="s">
        <v>107</v>
      </c>
      <c r="B22" s="164">
        <v>111000</v>
      </c>
      <c r="C22" s="164">
        <v>111000</v>
      </c>
      <c r="D22" s="363">
        <f t="shared" si="0"/>
        <v>100</v>
      </c>
      <c r="F22" s="231"/>
      <c r="G22" s="231"/>
      <c r="H22" s="231"/>
      <c r="I22" s="231"/>
      <c r="J22" s="231"/>
      <c r="K22" s="231"/>
    </row>
    <row r="23" spans="1:11" ht="15.6" x14ac:dyDescent="0.3">
      <c r="A23" s="257" t="s">
        <v>135</v>
      </c>
      <c r="B23" s="164">
        <v>115800</v>
      </c>
      <c r="C23" s="164">
        <v>115800</v>
      </c>
      <c r="D23" s="363">
        <f t="shared" si="0"/>
        <v>100</v>
      </c>
      <c r="F23" s="231"/>
      <c r="G23" s="231"/>
      <c r="H23" s="231"/>
      <c r="I23" s="231"/>
      <c r="J23" s="231"/>
      <c r="K23" s="231"/>
    </row>
    <row r="24" spans="1:11" ht="15.6" x14ac:dyDescent="0.3">
      <c r="A24" s="257" t="s">
        <v>112</v>
      </c>
      <c r="B24" s="164">
        <v>66600</v>
      </c>
      <c r="C24" s="164">
        <v>65700</v>
      </c>
      <c r="D24" s="363">
        <f t="shared" si="0"/>
        <v>98.648648648648646</v>
      </c>
      <c r="F24" s="231"/>
      <c r="G24" s="231"/>
      <c r="H24" s="231"/>
      <c r="I24" s="231"/>
      <c r="J24" s="231"/>
      <c r="K24" s="231"/>
    </row>
    <row r="25" spans="1:11" ht="15.6" x14ac:dyDescent="0.3">
      <c r="A25" s="257" t="s">
        <v>136</v>
      </c>
      <c r="B25" s="164">
        <v>186300</v>
      </c>
      <c r="C25" s="164">
        <v>183600</v>
      </c>
      <c r="D25" s="363">
        <f t="shared" si="0"/>
        <v>98.550724637681171</v>
      </c>
      <c r="F25" s="231"/>
      <c r="G25" s="231"/>
      <c r="H25" s="231"/>
      <c r="I25" s="231"/>
      <c r="J25" s="231"/>
      <c r="K25" s="231"/>
    </row>
    <row r="26" spans="1:11" ht="15.6" x14ac:dyDescent="0.3">
      <c r="A26" s="257" t="s">
        <v>137</v>
      </c>
      <c r="B26" s="164">
        <v>156300</v>
      </c>
      <c r="C26" s="164">
        <v>156300</v>
      </c>
      <c r="D26" s="363">
        <f t="shared" si="0"/>
        <v>100</v>
      </c>
      <c r="F26" s="231"/>
      <c r="G26" s="231"/>
      <c r="H26" s="231"/>
      <c r="I26" s="231"/>
      <c r="J26" s="231"/>
      <c r="K26" s="231"/>
    </row>
    <row r="27" spans="1:11" ht="15.6" x14ac:dyDescent="0.3">
      <c r="A27" s="257" t="s">
        <v>138</v>
      </c>
      <c r="B27" s="164">
        <v>108000</v>
      </c>
      <c r="C27" s="164">
        <v>108000</v>
      </c>
      <c r="D27" s="363">
        <f t="shared" si="0"/>
        <v>100</v>
      </c>
      <c r="F27" s="231"/>
      <c r="G27" s="231"/>
      <c r="H27" s="231"/>
      <c r="I27" s="231"/>
      <c r="J27" s="231"/>
      <c r="K27" s="231"/>
    </row>
    <row r="28" spans="1:11" ht="15.6" x14ac:dyDescent="0.3">
      <c r="A28" s="257" t="s">
        <v>139</v>
      </c>
      <c r="B28" s="164">
        <v>56400</v>
      </c>
      <c r="C28" s="164">
        <v>56400</v>
      </c>
      <c r="D28" s="363">
        <f t="shared" si="0"/>
        <v>100</v>
      </c>
      <c r="F28" s="231"/>
      <c r="G28" s="231"/>
      <c r="H28" s="231"/>
      <c r="I28" s="231"/>
      <c r="J28" s="231"/>
      <c r="K28" s="231"/>
    </row>
    <row r="29" spans="1:11" ht="15.6" x14ac:dyDescent="0.3">
      <c r="A29" s="257" t="s">
        <v>56</v>
      </c>
      <c r="B29" s="164">
        <v>36000</v>
      </c>
      <c r="C29" s="164">
        <v>36000</v>
      </c>
      <c r="D29" s="363">
        <f t="shared" si="0"/>
        <v>100</v>
      </c>
      <c r="F29" s="231"/>
      <c r="G29" s="231"/>
      <c r="H29" s="231"/>
      <c r="I29" s="231"/>
      <c r="J29" s="231"/>
      <c r="K29" s="231"/>
    </row>
    <row r="30" spans="1:11" ht="15.6" x14ac:dyDescent="0.3">
      <c r="A30" s="163" t="s">
        <v>39</v>
      </c>
      <c r="B30" s="164">
        <v>62100</v>
      </c>
      <c r="C30" s="164">
        <v>62100</v>
      </c>
      <c r="D30" s="363">
        <f t="shared" si="0"/>
        <v>100</v>
      </c>
      <c r="F30" s="231"/>
      <c r="G30" s="231"/>
      <c r="H30" s="231"/>
      <c r="I30" s="231"/>
      <c r="J30" s="231"/>
      <c r="K30" s="231"/>
    </row>
    <row r="31" spans="1:11" ht="15.6" x14ac:dyDescent="0.3">
      <c r="A31" s="257" t="s">
        <v>108</v>
      </c>
      <c r="B31" s="164">
        <v>127800</v>
      </c>
      <c r="C31" s="164">
        <v>127074</v>
      </c>
      <c r="D31" s="363">
        <f t="shared" si="0"/>
        <v>99.431924882629104</v>
      </c>
      <c r="F31" s="231"/>
      <c r="G31" s="231"/>
      <c r="H31" s="231"/>
      <c r="I31" s="231"/>
      <c r="J31" s="231"/>
      <c r="K31" s="231"/>
    </row>
    <row r="32" spans="1:11" ht="15.6" x14ac:dyDescent="0.3">
      <c r="A32" s="257" t="s">
        <v>109</v>
      </c>
      <c r="B32" s="164">
        <v>18000</v>
      </c>
      <c r="C32" s="164">
        <v>18000</v>
      </c>
      <c r="D32" s="363">
        <f t="shared" si="0"/>
        <v>100</v>
      </c>
      <c r="F32" s="231"/>
      <c r="G32" s="231"/>
      <c r="H32" s="231"/>
      <c r="I32" s="231"/>
      <c r="J32" s="231"/>
      <c r="K32" s="231"/>
    </row>
    <row r="33" spans="1:11" ht="15.6" x14ac:dyDescent="0.3">
      <c r="A33" s="257" t="s">
        <v>140</v>
      </c>
      <c r="B33" s="164">
        <v>32400</v>
      </c>
      <c r="C33" s="164">
        <v>32400</v>
      </c>
      <c r="D33" s="363">
        <f t="shared" si="0"/>
        <v>100</v>
      </c>
      <c r="F33" s="231"/>
      <c r="G33" s="231"/>
      <c r="H33" s="231"/>
      <c r="I33" s="231"/>
      <c r="J33" s="231"/>
      <c r="K33" s="231"/>
    </row>
    <row r="34" spans="1:11" ht="15.6" x14ac:dyDescent="0.3">
      <c r="A34" s="257" t="s">
        <v>141</v>
      </c>
      <c r="B34" s="164">
        <v>82800</v>
      </c>
      <c r="C34" s="164">
        <v>82800</v>
      </c>
      <c r="D34" s="363">
        <f t="shared" si="0"/>
        <v>100</v>
      </c>
      <c r="F34" s="231"/>
      <c r="G34" s="231"/>
      <c r="H34" s="231"/>
      <c r="I34" s="231"/>
      <c r="J34" s="231"/>
      <c r="K34" s="231"/>
    </row>
    <row r="35" spans="1:11" ht="19.5" customHeight="1" x14ac:dyDescent="0.3">
      <c r="A35" s="160" t="s">
        <v>65</v>
      </c>
      <c r="B35" s="251">
        <f t="shared" ref="B35:C35" si="1">SUM(B5:B34)</f>
        <v>2821581</v>
      </c>
      <c r="C35" s="251">
        <f t="shared" si="1"/>
        <v>2809716</v>
      </c>
      <c r="D35" s="364">
        <f t="shared" si="0"/>
        <v>99.579491072558255</v>
      </c>
    </row>
  </sheetData>
  <mergeCells count="1">
    <mergeCell ref="A2:D2"/>
  </mergeCells>
  <pageMargins left="0.39370078740157483" right="0.39370078740157483" top="0.3" bottom="0.2" header="0.17" footer="0.17"/>
  <pageSetup paperSize="9" fitToHeight="0" orientation="portrait"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3">
    <tabColor rgb="FF00B050"/>
  </sheetPr>
  <dimension ref="A1:N40"/>
  <sheetViews>
    <sheetView view="pageBreakPreview" topLeftCell="A10" zoomScale="110" zoomScaleNormal="100" zoomScaleSheetLayoutView="110" workbookViewId="0">
      <selection activeCell="A40" sqref="A40:E40"/>
    </sheetView>
  </sheetViews>
  <sheetFormatPr defaultColWidth="9.109375" defaultRowHeight="15" x14ac:dyDescent="0.3"/>
  <cols>
    <col min="1" max="1" width="38.21875" style="2" customWidth="1"/>
    <col min="2" max="2" width="18.88671875" style="262" customWidth="1"/>
    <col min="3" max="3" width="18.77734375" style="262" customWidth="1"/>
    <col min="4" max="4" width="18.44140625" style="2" customWidth="1"/>
    <col min="5" max="5" width="14" style="2" customWidth="1"/>
    <col min="6" max="6" width="15.88671875" style="2" customWidth="1"/>
    <col min="7" max="7" width="10.88671875" style="2" customWidth="1"/>
    <col min="8" max="8" width="12.6640625" style="2" customWidth="1"/>
    <col min="9" max="9" width="16.44140625" style="2" customWidth="1"/>
    <col min="10" max="10" width="18.44140625" style="2" bestFit="1" customWidth="1"/>
    <col min="11" max="13" width="19.6640625" style="2" customWidth="1"/>
    <col min="14" max="14" width="23.5546875" style="2" customWidth="1"/>
    <col min="15" max="16384" width="9.109375" style="2"/>
  </cols>
  <sheetData>
    <row r="1" spans="1:14" ht="15.6" customHeight="1" x14ac:dyDescent="0.3">
      <c r="A1" s="1"/>
      <c r="B1" s="253"/>
      <c r="C1" s="291"/>
      <c r="D1" s="3"/>
      <c r="E1" s="265"/>
      <c r="F1" s="99" t="s">
        <v>20</v>
      </c>
      <c r="G1" s="99" t="s">
        <v>21</v>
      </c>
      <c r="H1" s="99" t="s">
        <v>22</v>
      </c>
      <c r="I1" s="99" t="s">
        <v>19</v>
      </c>
      <c r="J1" s="98" t="s">
        <v>31</v>
      </c>
      <c r="K1" s="99">
        <f>B36</f>
        <v>14143394922</v>
      </c>
      <c r="L1" s="99">
        <f t="shared" ref="L1:M1" si="0">D36</f>
        <v>14147390114.959999</v>
      </c>
      <c r="M1" s="99">
        <f t="shared" si="0"/>
        <v>99.995564996746339</v>
      </c>
      <c r="N1" s="123"/>
    </row>
    <row r="2" spans="1:14" ht="65.400000000000006" customHeight="1" x14ac:dyDescent="0.3">
      <c r="A2" s="387" t="s">
        <v>467</v>
      </c>
      <c r="B2" s="387"/>
      <c r="C2" s="387"/>
      <c r="D2" s="387"/>
      <c r="E2" s="387"/>
      <c r="F2" s="100"/>
      <c r="G2" s="100"/>
      <c r="H2" s="100"/>
      <c r="I2" s="100"/>
      <c r="J2" s="100"/>
      <c r="K2" s="100"/>
      <c r="L2" s="100"/>
      <c r="M2" s="100"/>
      <c r="N2" s="12"/>
    </row>
    <row r="3" spans="1:14" ht="20.25" customHeight="1" x14ac:dyDescent="0.3">
      <c r="A3" s="1"/>
      <c r="B3" s="253"/>
      <c r="C3" s="291"/>
      <c r="D3" s="13"/>
      <c r="E3" s="13" t="s">
        <v>0</v>
      </c>
      <c r="F3" s="101"/>
      <c r="G3" s="101"/>
      <c r="H3" s="101"/>
      <c r="I3" s="101"/>
      <c r="J3" s="102"/>
      <c r="K3" s="103"/>
      <c r="L3" s="103"/>
      <c r="M3" s="103"/>
      <c r="N3" s="12"/>
    </row>
    <row r="4" spans="1:14" ht="100.8" customHeight="1" x14ac:dyDescent="0.3">
      <c r="A4" s="37" t="s">
        <v>3</v>
      </c>
      <c r="B4" s="295" t="s">
        <v>382</v>
      </c>
      <c r="C4" s="295" t="s">
        <v>383</v>
      </c>
      <c r="D4" s="295" t="s">
        <v>380</v>
      </c>
      <c r="E4" s="295" t="s">
        <v>384</v>
      </c>
      <c r="F4" s="12"/>
      <c r="G4" s="12"/>
      <c r="H4" s="12"/>
      <c r="I4" s="12"/>
      <c r="J4" s="12"/>
      <c r="K4" s="104"/>
      <c r="L4" s="104"/>
      <c r="M4" s="104"/>
      <c r="N4" s="12"/>
    </row>
    <row r="5" spans="1:14" ht="15.6" x14ac:dyDescent="0.3">
      <c r="A5" s="38" t="s">
        <v>5</v>
      </c>
      <c r="B5" s="365">
        <v>5437700401</v>
      </c>
      <c r="C5" s="365">
        <v>5437700401</v>
      </c>
      <c r="D5" s="365">
        <v>5437700401</v>
      </c>
      <c r="E5" s="366">
        <f>D5/C5*100</f>
        <v>100</v>
      </c>
      <c r="F5" s="109"/>
      <c r="G5" s="109"/>
      <c r="H5" s="109"/>
      <c r="I5" s="109"/>
      <c r="J5" s="109"/>
      <c r="K5" s="109"/>
      <c r="L5" s="109"/>
      <c r="M5" s="109"/>
      <c r="N5" s="12"/>
    </row>
    <row r="6" spans="1:14" ht="15.6" x14ac:dyDescent="0.3">
      <c r="A6" s="38" t="s">
        <v>6</v>
      </c>
      <c r="B6" s="365">
        <v>636761575</v>
      </c>
      <c r="C6" s="365">
        <v>636761575</v>
      </c>
      <c r="D6" s="365">
        <v>636761575</v>
      </c>
      <c r="E6" s="366">
        <f t="shared" ref="E6:E36" si="1">D6/C6*100</f>
        <v>100</v>
      </c>
      <c r="F6" s="109"/>
      <c r="G6" s="109"/>
      <c r="H6" s="109"/>
      <c r="I6" s="109"/>
      <c r="J6" s="109"/>
      <c r="K6" s="109"/>
      <c r="L6" s="109"/>
      <c r="M6" s="12"/>
      <c r="N6" s="12"/>
    </row>
    <row r="7" spans="1:14" ht="15.6" x14ac:dyDescent="0.3">
      <c r="A7" s="38" t="s">
        <v>59</v>
      </c>
      <c r="B7" s="365">
        <v>532931094</v>
      </c>
      <c r="C7" s="365">
        <v>532931094</v>
      </c>
      <c r="D7" s="365">
        <v>532931094</v>
      </c>
      <c r="E7" s="366">
        <f t="shared" si="1"/>
        <v>100</v>
      </c>
      <c r="F7" s="109"/>
      <c r="G7" s="109"/>
      <c r="H7" s="109"/>
      <c r="I7" s="109"/>
      <c r="J7" s="109"/>
      <c r="K7" s="109"/>
      <c r="L7" s="109"/>
      <c r="M7" s="12"/>
      <c r="N7" s="12"/>
    </row>
    <row r="8" spans="1:14" ht="15.6" x14ac:dyDescent="0.3">
      <c r="A8" s="38" t="s">
        <v>114</v>
      </c>
      <c r="B8" s="365">
        <v>181802352</v>
      </c>
      <c r="C8" s="365">
        <v>181802352</v>
      </c>
      <c r="D8" s="365">
        <v>181802352</v>
      </c>
      <c r="E8" s="366">
        <f t="shared" si="1"/>
        <v>100</v>
      </c>
      <c r="F8" s="109"/>
      <c r="G8" s="109"/>
      <c r="H8" s="109"/>
      <c r="I8" s="109"/>
      <c r="J8" s="109"/>
      <c r="K8" s="109"/>
      <c r="L8" s="109"/>
      <c r="M8" s="12"/>
      <c r="N8" s="12"/>
    </row>
    <row r="9" spans="1:14" ht="15.6" x14ac:dyDescent="0.3">
      <c r="A9" s="38" t="s">
        <v>98</v>
      </c>
      <c r="B9" s="365">
        <v>140124513</v>
      </c>
      <c r="C9" s="365">
        <v>140124513</v>
      </c>
      <c r="D9" s="365">
        <v>140124513</v>
      </c>
      <c r="E9" s="366">
        <f t="shared" si="1"/>
        <v>100</v>
      </c>
      <c r="F9" s="109"/>
      <c r="G9" s="109"/>
      <c r="H9" s="109"/>
      <c r="I9" s="109"/>
      <c r="J9" s="109"/>
      <c r="K9" s="109"/>
      <c r="L9" s="109"/>
      <c r="M9" s="12"/>
      <c r="N9" s="12"/>
    </row>
    <row r="10" spans="1:14" ht="15.6" x14ac:dyDescent="0.3">
      <c r="A10" s="38" t="s">
        <v>103</v>
      </c>
      <c r="B10" s="365">
        <v>199938911</v>
      </c>
      <c r="C10" s="365">
        <v>199938911</v>
      </c>
      <c r="D10" s="365">
        <v>199938911</v>
      </c>
      <c r="E10" s="366">
        <f t="shared" si="1"/>
        <v>100</v>
      </c>
      <c r="F10" s="179"/>
      <c r="G10" s="109"/>
      <c r="H10" s="231"/>
      <c r="I10" s="109"/>
      <c r="J10" s="109"/>
      <c r="K10" s="109"/>
      <c r="L10" s="109"/>
    </row>
    <row r="11" spans="1:14" ht="15.6" x14ac:dyDescent="0.3">
      <c r="A11" s="38" t="s">
        <v>104</v>
      </c>
      <c r="B11" s="365">
        <v>986693831</v>
      </c>
      <c r="C11" s="365">
        <v>986693831</v>
      </c>
      <c r="D11" s="365">
        <v>986693831</v>
      </c>
      <c r="E11" s="366">
        <f t="shared" si="1"/>
        <v>100</v>
      </c>
      <c r="F11" s="179"/>
      <c r="G11" s="109"/>
      <c r="H11" s="231"/>
      <c r="I11" s="109"/>
      <c r="J11" s="109"/>
      <c r="K11" s="109"/>
      <c r="L11" s="109"/>
    </row>
    <row r="12" spans="1:14" ht="15.6" x14ac:dyDescent="0.3">
      <c r="A12" s="38" t="s">
        <v>105</v>
      </c>
      <c r="B12" s="365">
        <v>225257782</v>
      </c>
      <c r="C12" s="365">
        <v>225257782</v>
      </c>
      <c r="D12" s="365">
        <v>225257782</v>
      </c>
      <c r="E12" s="366">
        <f t="shared" si="1"/>
        <v>100</v>
      </c>
      <c r="F12" s="179"/>
      <c r="G12" s="109"/>
      <c r="H12" s="231"/>
      <c r="I12" s="109"/>
      <c r="J12" s="109"/>
      <c r="K12" s="109"/>
      <c r="L12" s="109"/>
    </row>
    <row r="13" spans="1:14" ht="15.6" x14ac:dyDescent="0.3">
      <c r="A13" s="38" t="s">
        <v>106</v>
      </c>
      <c r="B13" s="365">
        <v>119480035</v>
      </c>
      <c r="C13" s="365">
        <v>119480035</v>
      </c>
      <c r="D13" s="365">
        <v>119480035</v>
      </c>
      <c r="E13" s="366">
        <f t="shared" si="1"/>
        <v>100</v>
      </c>
      <c r="F13" s="179"/>
      <c r="G13" s="109"/>
      <c r="H13" s="231"/>
      <c r="I13" s="109"/>
      <c r="J13" s="109"/>
      <c r="K13" s="109"/>
      <c r="L13" s="109"/>
    </row>
    <row r="14" spans="1:14" ht="15.6" x14ac:dyDescent="0.3">
      <c r="A14" s="38" t="s">
        <v>97</v>
      </c>
      <c r="B14" s="365">
        <v>199032706</v>
      </c>
      <c r="C14" s="365">
        <v>199032706</v>
      </c>
      <c r="D14" s="365">
        <v>199032706</v>
      </c>
      <c r="E14" s="366">
        <f t="shared" si="1"/>
        <v>100</v>
      </c>
      <c r="F14" s="179"/>
      <c r="G14" s="109"/>
      <c r="H14" s="231"/>
      <c r="I14" s="109"/>
      <c r="J14" s="109"/>
      <c r="K14" s="109"/>
      <c r="L14" s="109"/>
    </row>
    <row r="15" spans="1:14" ht="15.6" x14ac:dyDescent="0.3">
      <c r="A15" s="38" t="s">
        <v>95</v>
      </c>
      <c r="B15" s="365">
        <v>574457260</v>
      </c>
      <c r="C15" s="365">
        <v>574457260</v>
      </c>
      <c r="D15" s="365">
        <v>574457260</v>
      </c>
      <c r="E15" s="366">
        <f t="shared" si="1"/>
        <v>100</v>
      </c>
      <c r="F15" s="179"/>
      <c r="G15" s="109"/>
      <c r="H15" s="231"/>
      <c r="I15" s="109"/>
      <c r="J15" s="109"/>
      <c r="K15" s="109"/>
      <c r="L15" s="109"/>
    </row>
    <row r="16" spans="1:14" ht="15.6" x14ac:dyDescent="0.3">
      <c r="A16" s="38" t="s">
        <v>63</v>
      </c>
      <c r="B16" s="365">
        <v>88329214</v>
      </c>
      <c r="C16" s="365">
        <v>88329214</v>
      </c>
      <c r="D16" s="365">
        <v>88175848.959999993</v>
      </c>
      <c r="E16" s="366">
        <f t="shared" si="1"/>
        <v>99.826371102996561</v>
      </c>
      <c r="F16" s="179"/>
      <c r="G16" s="109"/>
      <c r="H16" s="231"/>
      <c r="I16" s="109"/>
      <c r="J16" s="109"/>
      <c r="K16" s="109"/>
      <c r="L16" s="109"/>
    </row>
    <row r="17" spans="1:12" ht="15.6" x14ac:dyDescent="0.3">
      <c r="A17" s="38" t="s">
        <v>7</v>
      </c>
      <c r="B17" s="365">
        <v>322349169</v>
      </c>
      <c r="C17" s="365">
        <v>322349169</v>
      </c>
      <c r="D17" s="365">
        <v>322349169</v>
      </c>
      <c r="E17" s="366">
        <f t="shared" si="1"/>
        <v>100</v>
      </c>
      <c r="F17" s="179"/>
      <c r="G17" s="109"/>
      <c r="H17" s="231"/>
      <c r="I17" s="109"/>
      <c r="J17" s="109"/>
      <c r="K17" s="109"/>
      <c r="L17" s="109"/>
    </row>
    <row r="18" spans="1:12" ht="15.6" x14ac:dyDescent="0.3">
      <c r="A18" s="38" t="s">
        <v>133</v>
      </c>
      <c r="B18" s="365">
        <v>150789510</v>
      </c>
      <c r="C18" s="365">
        <v>150789510</v>
      </c>
      <c r="D18" s="365">
        <v>150788810</v>
      </c>
      <c r="E18" s="366">
        <f t="shared" si="1"/>
        <v>99.999535776726105</v>
      </c>
      <c r="F18" s="179"/>
      <c r="G18" s="109"/>
      <c r="H18" s="231"/>
      <c r="I18" s="109"/>
      <c r="J18" s="109"/>
      <c r="K18" s="109"/>
      <c r="L18" s="109"/>
    </row>
    <row r="19" spans="1:12" ht="15.6" x14ac:dyDescent="0.3">
      <c r="A19" s="38" t="s">
        <v>96</v>
      </c>
      <c r="B19" s="365">
        <v>313703690</v>
      </c>
      <c r="C19" s="365">
        <v>318326348</v>
      </c>
      <c r="D19" s="365">
        <v>318326348</v>
      </c>
      <c r="E19" s="366">
        <f t="shared" si="1"/>
        <v>100</v>
      </c>
      <c r="F19" s="179"/>
      <c r="G19" s="109"/>
      <c r="H19" s="231"/>
      <c r="I19" s="109"/>
      <c r="J19" s="109"/>
      <c r="K19" s="109"/>
      <c r="L19" s="109"/>
    </row>
    <row r="20" spans="1:12" ht="15.6" x14ac:dyDescent="0.3">
      <c r="A20" s="38" t="s">
        <v>110</v>
      </c>
      <c r="B20" s="365">
        <v>144836123</v>
      </c>
      <c r="C20" s="365">
        <v>144836123</v>
      </c>
      <c r="D20" s="365">
        <v>144836123</v>
      </c>
      <c r="E20" s="366">
        <f t="shared" si="1"/>
        <v>100</v>
      </c>
      <c r="F20" s="179"/>
      <c r="G20" s="109"/>
      <c r="H20" s="231"/>
      <c r="I20" s="109"/>
      <c r="J20" s="109"/>
      <c r="K20" s="109"/>
      <c r="L20" s="109"/>
    </row>
    <row r="21" spans="1:12" ht="15.6" x14ac:dyDescent="0.3">
      <c r="A21" s="38" t="s">
        <v>111</v>
      </c>
      <c r="B21" s="365">
        <v>342875207</v>
      </c>
      <c r="C21" s="365">
        <v>342875207</v>
      </c>
      <c r="D21" s="365">
        <v>342875207</v>
      </c>
      <c r="E21" s="366">
        <f t="shared" si="1"/>
        <v>100</v>
      </c>
      <c r="F21" s="179"/>
      <c r="G21" s="109"/>
      <c r="H21" s="231"/>
      <c r="I21" s="109"/>
      <c r="J21" s="109"/>
      <c r="K21" s="109"/>
      <c r="L21" s="109"/>
    </row>
    <row r="22" spans="1:12" ht="15.6" x14ac:dyDescent="0.3">
      <c r="A22" s="38" t="s">
        <v>134</v>
      </c>
      <c r="B22" s="365">
        <v>261746455</v>
      </c>
      <c r="C22" s="365">
        <v>261746455</v>
      </c>
      <c r="D22" s="365">
        <v>261746455</v>
      </c>
      <c r="E22" s="366">
        <f t="shared" si="1"/>
        <v>100</v>
      </c>
      <c r="F22" s="179"/>
      <c r="G22" s="109"/>
      <c r="H22" s="231"/>
      <c r="I22" s="109"/>
      <c r="J22" s="109"/>
      <c r="K22" s="109"/>
      <c r="L22" s="109"/>
    </row>
    <row r="23" spans="1:12" ht="15.6" x14ac:dyDescent="0.3">
      <c r="A23" s="38" t="s">
        <v>107</v>
      </c>
      <c r="B23" s="365">
        <v>177705851</v>
      </c>
      <c r="C23" s="365">
        <v>177705851</v>
      </c>
      <c r="D23" s="365">
        <v>177705851</v>
      </c>
      <c r="E23" s="366">
        <f t="shared" si="1"/>
        <v>100</v>
      </c>
      <c r="F23" s="179"/>
      <c r="G23" s="109"/>
      <c r="H23" s="231"/>
      <c r="I23" s="109"/>
      <c r="J23" s="109"/>
      <c r="K23" s="109"/>
      <c r="L23" s="109"/>
    </row>
    <row r="24" spans="1:12" ht="31.2" x14ac:dyDescent="0.3">
      <c r="A24" s="38" t="s">
        <v>135</v>
      </c>
      <c r="B24" s="365">
        <v>167773782</v>
      </c>
      <c r="C24" s="365">
        <v>167773782</v>
      </c>
      <c r="D24" s="365">
        <v>167773782</v>
      </c>
      <c r="E24" s="366">
        <f t="shared" si="1"/>
        <v>100</v>
      </c>
      <c r="F24" s="179"/>
      <c r="G24" s="109"/>
      <c r="H24" s="231"/>
      <c r="I24" s="109"/>
      <c r="J24" s="109"/>
      <c r="K24" s="109"/>
      <c r="L24" s="109"/>
    </row>
    <row r="25" spans="1:12" ht="15.6" x14ac:dyDescent="0.3">
      <c r="A25" s="38" t="s">
        <v>112</v>
      </c>
      <c r="B25" s="365">
        <v>169607437</v>
      </c>
      <c r="C25" s="365">
        <v>169607437</v>
      </c>
      <c r="D25" s="365">
        <v>169607437</v>
      </c>
      <c r="E25" s="366">
        <f t="shared" si="1"/>
        <v>100</v>
      </c>
      <c r="F25" s="179"/>
      <c r="G25" s="109"/>
      <c r="H25" s="231"/>
      <c r="I25" s="109"/>
      <c r="J25" s="109"/>
      <c r="K25" s="109"/>
      <c r="L25" s="109"/>
    </row>
    <row r="26" spans="1:12" ht="15.6" x14ac:dyDescent="0.3">
      <c r="A26" s="38" t="s">
        <v>136</v>
      </c>
      <c r="B26" s="365">
        <v>271660616</v>
      </c>
      <c r="C26" s="365">
        <v>271660616</v>
      </c>
      <c r="D26" s="365">
        <v>271187216</v>
      </c>
      <c r="E26" s="366">
        <f t="shared" si="1"/>
        <v>99.82573845006668</v>
      </c>
      <c r="F26" s="179"/>
      <c r="G26" s="109"/>
      <c r="H26" s="231"/>
      <c r="I26" s="109"/>
      <c r="J26" s="109"/>
      <c r="K26" s="109"/>
      <c r="L26" s="109"/>
    </row>
    <row r="27" spans="1:12" ht="15.6" x14ac:dyDescent="0.3">
      <c r="A27" s="38" t="s">
        <v>137</v>
      </c>
      <c r="B27" s="365">
        <v>342425460</v>
      </c>
      <c r="C27" s="365">
        <v>342425460</v>
      </c>
      <c r="D27" s="365">
        <v>342425460</v>
      </c>
      <c r="E27" s="366">
        <f t="shared" si="1"/>
        <v>100</v>
      </c>
      <c r="F27" s="179"/>
      <c r="G27" s="109"/>
      <c r="H27" s="231"/>
      <c r="I27" s="109"/>
      <c r="J27" s="109"/>
      <c r="K27" s="109"/>
      <c r="L27" s="109"/>
    </row>
    <row r="28" spans="1:12" ht="15.6" x14ac:dyDescent="0.3">
      <c r="A28" s="38" t="s">
        <v>138</v>
      </c>
      <c r="B28" s="365">
        <v>409134329</v>
      </c>
      <c r="C28" s="365">
        <v>409134329</v>
      </c>
      <c r="D28" s="365">
        <v>409134329</v>
      </c>
      <c r="E28" s="366">
        <f t="shared" si="1"/>
        <v>100</v>
      </c>
      <c r="F28" s="179"/>
      <c r="G28" s="109"/>
      <c r="H28" s="231"/>
      <c r="I28" s="109"/>
      <c r="J28" s="109"/>
      <c r="K28" s="109"/>
      <c r="L28" s="109"/>
    </row>
    <row r="29" spans="1:12" ht="15.6" x14ac:dyDescent="0.3">
      <c r="A29" s="38" t="s">
        <v>139</v>
      </c>
      <c r="B29" s="365">
        <v>83487601</v>
      </c>
      <c r="C29" s="365">
        <v>83487601</v>
      </c>
      <c r="D29" s="365">
        <v>83487601</v>
      </c>
      <c r="E29" s="366">
        <f t="shared" si="1"/>
        <v>100</v>
      </c>
      <c r="F29" s="179"/>
      <c r="G29" s="109"/>
      <c r="H29" s="231"/>
      <c r="I29" s="109"/>
      <c r="J29" s="109"/>
      <c r="K29" s="109"/>
      <c r="L29" s="109"/>
    </row>
    <row r="30" spans="1:12" ht="15.6" x14ac:dyDescent="0.3">
      <c r="A30" s="38" t="s">
        <v>56</v>
      </c>
      <c r="B30" s="365">
        <v>182777821</v>
      </c>
      <c r="C30" s="365">
        <v>182777821</v>
      </c>
      <c r="D30" s="365">
        <v>182777821</v>
      </c>
      <c r="E30" s="366">
        <f t="shared" si="1"/>
        <v>100</v>
      </c>
      <c r="F30" s="179"/>
      <c r="G30" s="109"/>
      <c r="H30" s="231"/>
      <c r="I30" s="109"/>
      <c r="J30" s="109"/>
      <c r="K30" s="109"/>
      <c r="L30" s="109"/>
    </row>
    <row r="31" spans="1:12" ht="15.6" x14ac:dyDescent="0.3">
      <c r="A31" s="38" t="s">
        <v>39</v>
      </c>
      <c r="B31" s="365">
        <v>355143426</v>
      </c>
      <c r="C31" s="365">
        <v>355143426</v>
      </c>
      <c r="D31" s="365">
        <v>355143426</v>
      </c>
      <c r="E31" s="366">
        <f t="shared" si="1"/>
        <v>100</v>
      </c>
      <c r="F31" s="179"/>
      <c r="G31" s="109"/>
      <c r="H31" s="231"/>
      <c r="I31" s="109"/>
      <c r="J31" s="109"/>
      <c r="K31" s="109"/>
      <c r="L31" s="109"/>
    </row>
    <row r="32" spans="1:12" ht="15.6" x14ac:dyDescent="0.3">
      <c r="A32" s="38" t="s">
        <v>108</v>
      </c>
      <c r="B32" s="365">
        <v>163579517</v>
      </c>
      <c r="C32" s="365">
        <v>163579517</v>
      </c>
      <c r="D32" s="365">
        <v>163579517</v>
      </c>
      <c r="E32" s="366">
        <f t="shared" si="1"/>
        <v>100</v>
      </c>
      <c r="F32" s="179"/>
      <c r="G32" s="109"/>
      <c r="H32" s="231"/>
      <c r="I32" s="109"/>
      <c r="J32" s="109"/>
      <c r="K32" s="109"/>
      <c r="L32" s="109"/>
    </row>
    <row r="33" spans="1:12" ht="15.6" x14ac:dyDescent="0.3">
      <c r="A33" s="38" t="s">
        <v>109</v>
      </c>
      <c r="B33" s="365">
        <v>299817577</v>
      </c>
      <c r="C33" s="365">
        <v>299817577</v>
      </c>
      <c r="D33" s="365">
        <v>299817577</v>
      </c>
      <c r="E33" s="366">
        <f t="shared" si="1"/>
        <v>100</v>
      </c>
      <c r="F33" s="179"/>
      <c r="G33" s="109"/>
      <c r="H33" s="231"/>
      <c r="I33" s="109"/>
      <c r="J33" s="109"/>
      <c r="K33" s="109"/>
      <c r="L33" s="109"/>
    </row>
    <row r="34" spans="1:12" ht="15.6" x14ac:dyDescent="0.3">
      <c r="A34" s="38" t="s">
        <v>140</v>
      </c>
      <c r="B34" s="365">
        <v>287490043</v>
      </c>
      <c r="C34" s="365">
        <v>287490043</v>
      </c>
      <c r="D34" s="365">
        <v>287490043</v>
      </c>
      <c r="E34" s="366">
        <f t="shared" si="1"/>
        <v>100</v>
      </c>
      <c r="F34" s="179"/>
      <c r="G34" s="109"/>
      <c r="H34" s="231"/>
      <c r="I34" s="109"/>
      <c r="J34" s="109"/>
      <c r="K34" s="109"/>
      <c r="L34" s="109"/>
    </row>
    <row r="35" spans="1:12" ht="15.6" x14ac:dyDescent="0.3">
      <c r="A35" s="38" t="s">
        <v>141</v>
      </c>
      <c r="B35" s="365">
        <v>373981634</v>
      </c>
      <c r="C35" s="365">
        <v>373981634</v>
      </c>
      <c r="D35" s="365">
        <v>373981634</v>
      </c>
      <c r="E35" s="366">
        <f t="shared" si="1"/>
        <v>100</v>
      </c>
      <c r="F35" s="179"/>
      <c r="G35" s="109"/>
      <c r="H35" s="231"/>
      <c r="I35" s="109"/>
      <c r="J35" s="109"/>
      <c r="K35" s="109"/>
      <c r="L35" s="109"/>
    </row>
    <row r="36" spans="1:12" ht="19.5" customHeight="1" x14ac:dyDescent="0.3">
      <c r="A36" s="36" t="s">
        <v>65</v>
      </c>
      <c r="B36" s="287">
        <f>SUM(B5:B35)</f>
        <v>14143394922</v>
      </c>
      <c r="C36" s="287">
        <f>SUM(C5:C35)</f>
        <v>14148017580</v>
      </c>
      <c r="D36" s="287">
        <f>SUM(D5:D35)</f>
        <v>14147390114.959999</v>
      </c>
      <c r="E36" s="367">
        <f t="shared" si="1"/>
        <v>99.995564996746339</v>
      </c>
      <c r="F36" s="91"/>
      <c r="G36" s="109"/>
      <c r="H36" s="91"/>
      <c r="I36" s="109"/>
      <c r="J36" s="87"/>
      <c r="K36" s="109"/>
    </row>
    <row r="37" spans="1:12" x14ac:dyDescent="0.3">
      <c r="B37" s="95"/>
      <c r="C37" s="95"/>
    </row>
    <row r="38" spans="1:12" ht="8.4" customHeight="1" x14ac:dyDescent="0.3">
      <c r="B38" s="236"/>
      <c r="C38" s="236"/>
      <c r="D38" s="132"/>
      <c r="E38" s="132"/>
    </row>
    <row r="39" spans="1:12" x14ac:dyDescent="0.3">
      <c r="A39" s="262"/>
      <c r="D39" s="262"/>
      <c r="E39" s="262"/>
    </row>
    <row r="40" spans="1:12" ht="69.599999999999994" customHeight="1" x14ac:dyDescent="0.3">
      <c r="A40" s="391" t="s">
        <v>468</v>
      </c>
      <c r="B40" s="391"/>
      <c r="C40" s="391"/>
      <c r="D40" s="391"/>
      <c r="E40" s="391"/>
    </row>
  </sheetData>
  <mergeCells count="2">
    <mergeCell ref="A40:E40"/>
    <mergeCell ref="A2:E2"/>
  </mergeCells>
  <pageMargins left="0.3" right="0.31" top="0.17" bottom="0.18" header="0.17" footer="0.17"/>
  <pageSetup paperSize="9" scale="90" fitToHeight="0" orientation="portrait"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4">
    <tabColor rgb="FF00B050"/>
  </sheetPr>
  <dimension ref="A1:M38"/>
  <sheetViews>
    <sheetView view="pageBreakPreview" topLeftCell="A13" zoomScale="115" zoomScaleNormal="100" zoomScaleSheetLayoutView="115" workbookViewId="0">
      <selection activeCell="A39" sqref="A39:XFD43"/>
    </sheetView>
  </sheetViews>
  <sheetFormatPr defaultColWidth="9.109375" defaultRowHeight="15" x14ac:dyDescent="0.3"/>
  <cols>
    <col min="1" max="1" width="43.44140625" style="2" customWidth="1"/>
    <col min="2" max="2" width="18.77734375" style="262" customWidth="1"/>
    <col min="3" max="3" width="18.44140625" style="2" customWidth="1"/>
    <col min="4" max="4" width="14.44140625" style="2" customWidth="1"/>
    <col min="5" max="5" width="13" style="2" customWidth="1"/>
    <col min="6" max="6" width="6.5546875" style="2" customWidth="1"/>
    <col min="7" max="7" width="8.33203125" style="2" customWidth="1"/>
    <col min="8" max="8" width="17" style="2" customWidth="1"/>
    <col min="9" max="9" width="9.33203125" style="2" bestFit="1" customWidth="1"/>
    <col min="10" max="12" width="19.6640625" style="2" customWidth="1"/>
    <col min="13" max="13" width="22.5546875" style="2" customWidth="1"/>
    <col min="14" max="16384" width="9.109375" style="2"/>
  </cols>
  <sheetData>
    <row r="1" spans="1:13" ht="10.8" customHeight="1" x14ac:dyDescent="0.3">
      <c r="A1" s="1"/>
      <c r="B1" s="253"/>
      <c r="C1" s="3"/>
      <c r="D1" s="265"/>
      <c r="E1" s="99" t="s">
        <v>20</v>
      </c>
      <c r="F1" s="99" t="s">
        <v>24</v>
      </c>
      <c r="G1" s="99" t="s">
        <v>13</v>
      </c>
      <c r="H1" s="99" t="s">
        <v>23</v>
      </c>
      <c r="I1" s="98">
        <v>530</v>
      </c>
      <c r="J1" s="99">
        <f>B36</f>
        <v>107904275</v>
      </c>
      <c r="K1" s="99">
        <f t="shared" ref="K1:L1" si="0">C36</f>
        <v>102441141.12999998</v>
      </c>
      <c r="L1" s="99">
        <f t="shared" si="0"/>
        <v>94.937055209351058</v>
      </c>
      <c r="M1" s="123"/>
    </row>
    <row r="2" spans="1:13" ht="103.8" customHeight="1" x14ac:dyDescent="0.3">
      <c r="A2" s="387" t="s">
        <v>469</v>
      </c>
      <c r="B2" s="387"/>
      <c r="C2" s="387"/>
      <c r="D2" s="387"/>
      <c r="E2" s="100"/>
      <c r="F2" s="100"/>
      <c r="G2" s="100"/>
      <c r="H2" s="100"/>
      <c r="I2" s="100"/>
      <c r="J2" s="100"/>
      <c r="K2" s="100"/>
      <c r="L2" s="100"/>
    </row>
    <row r="3" spans="1:13" ht="20.25" customHeight="1" x14ac:dyDescent="0.3">
      <c r="A3" s="1"/>
      <c r="B3" s="253"/>
      <c r="C3" s="4"/>
      <c r="D3" s="4" t="s">
        <v>0</v>
      </c>
      <c r="E3" s="101"/>
      <c r="F3" s="101"/>
      <c r="G3" s="101"/>
      <c r="H3" s="101"/>
      <c r="I3" s="102"/>
      <c r="J3" s="103"/>
      <c r="K3" s="103"/>
      <c r="L3" s="103"/>
    </row>
    <row r="4" spans="1:13" ht="40.200000000000003" customHeight="1" x14ac:dyDescent="0.3">
      <c r="A4" s="35" t="s">
        <v>3</v>
      </c>
      <c r="B4" s="295" t="s">
        <v>379</v>
      </c>
      <c r="C4" s="295" t="s">
        <v>380</v>
      </c>
      <c r="D4" s="295" t="s">
        <v>407</v>
      </c>
      <c r="E4" s="12"/>
      <c r="F4" s="12"/>
      <c r="G4" s="12"/>
      <c r="H4" s="12"/>
      <c r="I4" s="12"/>
      <c r="J4" s="129"/>
      <c r="K4" s="129"/>
      <c r="L4" s="129"/>
    </row>
    <row r="5" spans="1:13" ht="15.6" x14ac:dyDescent="0.3">
      <c r="A5" s="228" t="s">
        <v>5</v>
      </c>
      <c r="B5" s="250">
        <v>54189803</v>
      </c>
      <c r="C5" s="296">
        <v>53274860.700000003</v>
      </c>
      <c r="D5" s="301">
        <f>C5/B5*100</f>
        <v>98.311596925347757</v>
      </c>
      <c r="E5" s="12"/>
      <c r="F5" s="12"/>
      <c r="G5" s="12"/>
      <c r="H5" s="109"/>
      <c r="I5" s="109"/>
      <c r="J5" s="109"/>
      <c r="K5" s="109"/>
      <c r="L5" s="109"/>
      <c r="M5" s="109"/>
    </row>
    <row r="6" spans="1:13" ht="15.6" x14ac:dyDescent="0.3">
      <c r="A6" s="228" t="s">
        <v>6</v>
      </c>
      <c r="B6" s="250">
        <v>5090530</v>
      </c>
      <c r="C6" s="296">
        <v>5032164.0999999996</v>
      </c>
      <c r="D6" s="301">
        <f t="shared" ref="D6:D36" si="1">C6/B6*100</f>
        <v>98.853441586632428</v>
      </c>
      <c r="H6" s="231"/>
      <c r="I6" s="231"/>
      <c r="J6" s="231"/>
      <c r="K6" s="109"/>
      <c r="L6" s="109"/>
      <c r="M6" s="109"/>
    </row>
    <row r="7" spans="1:13" ht="15.6" x14ac:dyDescent="0.3">
      <c r="A7" s="257" t="s">
        <v>59</v>
      </c>
      <c r="B7" s="250">
        <v>4098749</v>
      </c>
      <c r="C7" s="296">
        <v>3847607.3</v>
      </c>
      <c r="D7" s="301">
        <f t="shared" si="1"/>
        <v>93.872723116248395</v>
      </c>
      <c r="H7" s="231"/>
      <c r="I7" s="231"/>
      <c r="J7" s="231"/>
      <c r="K7" s="109"/>
      <c r="L7" s="109"/>
      <c r="M7" s="109"/>
    </row>
    <row r="8" spans="1:13" ht="15.6" x14ac:dyDescent="0.3">
      <c r="A8" s="257" t="s">
        <v>114</v>
      </c>
      <c r="B8" s="250">
        <v>1721696</v>
      </c>
      <c r="C8" s="296">
        <v>1651735.69</v>
      </c>
      <c r="D8" s="301">
        <f t="shared" si="1"/>
        <v>95.936546870062998</v>
      </c>
      <c r="H8" s="231"/>
      <c r="I8" s="231"/>
      <c r="J8" s="231"/>
      <c r="K8" s="109"/>
      <c r="L8" s="109"/>
      <c r="M8" s="109"/>
    </row>
    <row r="9" spans="1:13" ht="15.6" x14ac:dyDescent="0.3">
      <c r="A9" s="257" t="s">
        <v>98</v>
      </c>
      <c r="B9" s="250">
        <v>1411609</v>
      </c>
      <c r="C9" s="296">
        <v>1411609</v>
      </c>
      <c r="D9" s="301">
        <f t="shared" si="1"/>
        <v>100</v>
      </c>
      <c r="H9" s="231"/>
      <c r="I9" s="231"/>
      <c r="J9" s="231"/>
      <c r="K9" s="109"/>
      <c r="L9" s="109"/>
      <c r="M9" s="109"/>
    </row>
    <row r="10" spans="1:13" ht="15.6" x14ac:dyDescent="0.3">
      <c r="A10" s="257" t="s">
        <v>103</v>
      </c>
      <c r="B10" s="250">
        <v>726348</v>
      </c>
      <c r="C10" s="296">
        <v>726348</v>
      </c>
      <c r="D10" s="301">
        <f t="shared" si="1"/>
        <v>100</v>
      </c>
      <c r="H10" s="231"/>
      <c r="I10" s="231"/>
      <c r="J10" s="231"/>
      <c r="K10" s="109"/>
      <c r="L10" s="109"/>
      <c r="M10" s="109"/>
    </row>
    <row r="11" spans="1:13" ht="15.6" x14ac:dyDescent="0.3">
      <c r="A11" s="257" t="s">
        <v>104</v>
      </c>
      <c r="B11" s="250">
        <v>6012468</v>
      </c>
      <c r="C11" s="296">
        <v>5802280</v>
      </c>
      <c r="D11" s="301">
        <f t="shared" si="1"/>
        <v>96.504131082277695</v>
      </c>
      <c r="H11" s="231"/>
      <c r="I11" s="231"/>
      <c r="J11" s="231"/>
      <c r="K11" s="109"/>
      <c r="L11" s="109"/>
      <c r="M11" s="109"/>
    </row>
    <row r="12" spans="1:13" ht="15.6" x14ac:dyDescent="0.3">
      <c r="A12" s="257" t="s">
        <v>105</v>
      </c>
      <c r="B12" s="250">
        <v>1544311</v>
      </c>
      <c r="C12" s="296">
        <v>1467836.2</v>
      </c>
      <c r="D12" s="301">
        <f t="shared" si="1"/>
        <v>95.047966374648624</v>
      </c>
      <c r="H12" s="231"/>
      <c r="I12" s="231"/>
      <c r="J12" s="231"/>
      <c r="K12" s="109"/>
      <c r="L12" s="109"/>
      <c r="M12" s="109"/>
    </row>
    <row r="13" spans="1:13" ht="15.6" x14ac:dyDescent="0.3">
      <c r="A13" s="257" t="s">
        <v>106</v>
      </c>
      <c r="B13" s="229">
        <v>456212</v>
      </c>
      <c r="C13" s="297">
        <v>455912</v>
      </c>
      <c r="D13" s="301">
        <f t="shared" si="1"/>
        <v>99.934241098436701</v>
      </c>
      <c r="H13" s="231"/>
      <c r="I13" s="231"/>
      <c r="J13" s="231"/>
      <c r="K13" s="109"/>
      <c r="L13" s="109"/>
      <c r="M13" s="109"/>
    </row>
    <row r="14" spans="1:13" ht="15.6" x14ac:dyDescent="0.3">
      <c r="A14" s="257" t="s">
        <v>97</v>
      </c>
      <c r="B14" s="250">
        <v>746151</v>
      </c>
      <c r="C14" s="296">
        <v>639650</v>
      </c>
      <c r="D14" s="301">
        <f t="shared" si="1"/>
        <v>85.726615658224688</v>
      </c>
      <c r="H14" s="231"/>
      <c r="I14" s="231"/>
      <c r="J14" s="231"/>
      <c r="K14" s="109"/>
      <c r="L14" s="109"/>
      <c r="M14" s="109"/>
    </row>
    <row r="15" spans="1:13" ht="15.6" x14ac:dyDescent="0.3">
      <c r="A15" s="257" t="s">
        <v>95</v>
      </c>
      <c r="B15" s="250">
        <v>5182855</v>
      </c>
      <c r="C15" s="296">
        <v>4812163.8099999996</v>
      </c>
      <c r="D15" s="301">
        <f t="shared" si="1"/>
        <v>92.847741447522637</v>
      </c>
      <c r="H15" s="231"/>
      <c r="I15" s="231"/>
      <c r="J15" s="231"/>
      <c r="K15" s="109"/>
      <c r="L15" s="109"/>
      <c r="M15" s="109"/>
    </row>
    <row r="16" spans="1:13" ht="15.6" x14ac:dyDescent="0.3">
      <c r="A16" s="257" t="s">
        <v>63</v>
      </c>
      <c r="B16" s="250">
        <v>230455</v>
      </c>
      <c r="C16" s="296">
        <v>202391.13</v>
      </c>
      <c r="D16" s="301">
        <f t="shared" si="1"/>
        <v>87.822407845349417</v>
      </c>
      <c r="H16" s="231"/>
      <c r="I16" s="231"/>
      <c r="J16" s="231"/>
      <c r="K16" s="109"/>
      <c r="L16" s="109"/>
      <c r="M16" s="109"/>
    </row>
    <row r="17" spans="1:13" ht="15.6" x14ac:dyDescent="0.3">
      <c r="A17" s="228" t="s">
        <v>7</v>
      </c>
      <c r="B17" s="250">
        <v>2979017</v>
      </c>
      <c r="C17" s="296">
        <v>2434508</v>
      </c>
      <c r="D17" s="301">
        <f t="shared" si="1"/>
        <v>81.721856572151154</v>
      </c>
      <c r="H17" s="231"/>
      <c r="I17" s="231"/>
      <c r="J17" s="231"/>
      <c r="K17" s="109"/>
      <c r="L17" s="109"/>
      <c r="M17" s="109"/>
    </row>
    <row r="18" spans="1:13" ht="15.6" x14ac:dyDescent="0.3">
      <c r="A18" s="257" t="s">
        <v>133</v>
      </c>
      <c r="B18" s="250">
        <v>916189</v>
      </c>
      <c r="C18" s="296">
        <v>720653.56</v>
      </c>
      <c r="D18" s="301">
        <f t="shared" si="1"/>
        <v>78.657739833156697</v>
      </c>
      <c r="H18" s="231"/>
      <c r="I18" s="231"/>
      <c r="J18" s="231"/>
      <c r="K18" s="109"/>
      <c r="L18" s="109"/>
      <c r="M18" s="109"/>
    </row>
    <row r="19" spans="1:13" ht="15.6" x14ac:dyDescent="0.3">
      <c r="A19" s="257" t="s">
        <v>96</v>
      </c>
      <c r="B19" s="250">
        <v>1698846</v>
      </c>
      <c r="C19" s="296">
        <v>1595296.71</v>
      </c>
      <c r="D19" s="301">
        <f t="shared" si="1"/>
        <v>93.904727679848548</v>
      </c>
      <c r="H19" s="231"/>
      <c r="I19" s="231"/>
      <c r="J19" s="231"/>
      <c r="K19" s="109"/>
      <c r="L19" s="109"/>
      <c r="M19" s="109"/>
    </row>
    <row r="20" spans="1:13" ht="15.6" x14ac:dyDescent="0.3">
      <c r="A20" s="257" t="s">
        <v>110</v>
      </c>
      <c r="B20" s="250">
        <v>889702</v>
      </c>
      <c r="C20" s="296">
        <v>746543.38</v>
      </c>
      <c r="D20" s="301">
        <f t="shared" si="1"/>
        <v>83.909374149996296</v>
      </c>
      <c r="H20" s="231"/>
      <c r="I20" s="231"/>
      <c r="J20" s="231"/>
      <c r="K20" s="109"/>
      <c r="L20" s="109"/>
      <c r="M20" s="109"/>
    </row>
    <row r="21" spans="1:13" ht="15.6" x14ac:dyDescent="0.3">
      <c r="A21" s="257" t="s">
        <v>111</v>
      </c>
      <c r="B21" s="250">
        <v>874769</v>
      </c>
      <c r="C21" s="296">
        <v>874769</v>
      </c>
      <c r="D21" s="301">
        <f t="shared" si="1"/>
        <v>100</v>
      </c>
      <c r="H21" s="231"/>
      <c r="I21" s="231"/>
      <c r="J21" s="231"/>
      <c r="K21" s="109"/>
      <c r="L21" s="109"/>
      <c r="M21" s="109"/>
    </row>
    <row r="22" spans="1:13" ht="15.6" x14ac:dyDescent="0.3">
      <c r="A22" s="257" t="s">
        <v>134</v>
      </c>
      <c r="B22" s="250">
        <v>675966</v>
      </c>
      <c r="C22" s="296">
        <v>637516.80000000005</v>
      </c>
      <c r="D22" s="301">
        <f t="shared" si="1"/>
        <v>94.311962435980519</v>
      </c>
      <c r="H22" s="231"/>
      <c r="I22" s="231"/>
      <c r="J22" s="231"/>
      <c r="K22" s="109"/>
      <c r="L22" s="109"/>
      <c r="M22" s="109"/>
    </row>
    <row r="23" spans="1:13" ht="15.6" x14ac:dyDescent="0.3">
      <c r="A23" s="257" t="s">
        <v>107</v>
      </c>
      <c r="B23" s="250">
        <v>798564</v>
      </c>
      <c r="C23" s="296">
        <v>798564</v>
      </c>
      <c r="D23" s="301">
        <f t="shared" si="1"/>
        <v>100</v>
      </c>
      <c r="H23" s="231"/>
      <c r="I23" s="231"/>
      <c r="J23" s="231"/>
      <c r="K23" s="109"/>
      <c r="L23" s="109"/>
      <c r="M23" s="109"/>
    </row>
    <row r="24" spans="1:13" ht="15.6" x14ac:dyDescent="0.3">
      <c r="A24" s="257" t="s">
        <v>135</v>
      </c>
      <c r="B24" s="250">
        <v>529826</v>
      </c>
      <c r="C24" s="296">
        <v>529826</v>
      </c>
      <c r="D24" s="301">
        <f t="shared" si="1"/>
        <v>100</v>
      </c>
      <c r="H24" s="231"/>
      <c r="I24" s="231"/>
      <c r="J24" s="231"/>
      <c r="K24" s="109"/>
      <c r="L24" s="109"/>
      <c r="M24" s="109"/>
    </row>
    <row r="25" spans="1:13" ht="15.6" x14ac:dyDescent="0.3">
      <c r="A25" s="257" t="s">
        <v>112</v>
      </c>
      <c r="B25" s="250">
        <v>605578</v>
      </c>
      <c r="C25" s="296">
        <v>600183.5</v>
      </c>
      <c r="D25" s="301">
        <f t="shared" si="1"/>
        <v>99.109198154490414</v>
      </c>
      <c r="H25" s="231"/>
      <c r="I25" s="231"/>
      <c r="J25" s="231"/>
      <c r="K25" s="109"/>
      <c r="L25" s="109"/>
      <c r="M25" s="109"/>
    </row>
    <row r="26" spans="1:13" ht="15.6" x14ac:dyDescent="0.3">
      <c r="A26" s="257" t="s">
        <v>136</v>
      </c>
      <c r="B26" s="250">
        <v>1244611</v>
      </c>
      <c r="C26" s="296">
        <v>1004552.36</v>
      </c>
      <c r="D26" s="301">
        <f t="shared" si="1"/>
        <v>80.712155042820612</v>
      </c>
      <c r="H26" s="231"/>
      <c r="I26" s="231"/>
      <c r="J26" s="231"/>
      <c r="K26" s="109"/>
      <c r="L26" s="109"/>
      <c r="M26" s="109"/>
    </row>
    <row r="27" spans="1:13" ht="15.6" x14ac:dyDescent="0.3">
      <c r="A27" s="257" t="s">
        <v>137</v>
      </c>
      <c r="B27" s="250">
        <v>1600583</v>
      </c>
      <c r="C27" s="296">
        <v>1380098</v>
      </c>
      <c r="D27" s="301">
        <f t="shared" si="1"/>
        <v>86.224706872433359</v>
      </c>
      <c r="H27" s="231"/>
      <c r="I27" s="231"/>
      <c r="J27" s="231"/>
      <c r="K27" s="109"/>
      <c r="L27" s="109"/>
      <c r="M27" s="109"/>
    </row>
    <row r="28" spans="1:13" ht="15.6" x14ac:dyDescent="0.3">
      <c r="A28" s="257" t="s">
        <v>138</v>
      </c>
      <c r="B28" s="250">
        <v>3647117</v>
      </c>
      <c r="C28" s="296">
        <v>2059675.64</v>
      </c>
      <c r="D28" s="301">
        <f t="shared" si="1"/>
        <v>56.474076373201079</v>
      </c>
      <c r="H28" s="231"/>
      <c r="I28" s="231"/>
      <c r="J28" s="231"/>
      <c r="K28" s="109"/>
      <c r="L28" s="109"/>
      <c r="M28" s="109"/>
    </row>
    <row r="29" spans="1:13" ht="15.6" x14ac:dyDescent="0.3">
      <c r="A29" s="257" t="s">
        <v>139</v>
      </c>
      <c r="B29" s="250">
        <v>195625</v>
      </c>
      <c r="C29" s="296">
        <v>187249.08</v>
      </c>
      <c r="D29" s="301">
        <f t="shared" si="1"/>
        <v>95.718379552715646</v>
      </c>
      <c r="H29" s="231"/>
      <c r="I29" s="231"/>
      <c r="J29" s="231"/>
      <c r="K29" s="109"/>
      <c r="L29" s="109"/>
      <c r="M29" s="109"/>
    </row>
    <row r="30" spans="1:13" ht="15.6" x14ac:dyDescent="0.3">
      <c r="A30" s="257" t="s">
        <v>56</v>
      </c>
      <c r="B30" s="250">
        <v>1202403</v>
      </c>
      <c r="C30" s="296">
        <v>1202403</v>
      </c>
      <c r="D30" s="301">
        <f t="shared" si="1"/>
        <v>100</v>
      </c>
      <c r="H30" s="231"/>
      <c r="I30" s="231"/>
      <c r="J30" s="231"/>
      <c r="K30" s="109"/>
      <c r="L30" s="109"/>
      <c r="M30" s="109"/>
    </row>
    <row r="31" spans="1:13" ht="15.6" x14ac:dyDescent="0.3">
      <c r="A31" s="257" t="s">
        <v>39</v>
      </c>
      <c r="B31" s="250">
        <v>2375115</v>
      </c>
      <c r="C31" s="296">
        <v>2375115</v>
      </c>
      <c r="D31" s="301">
        <f t="shared" si="1"/>
        <v>100</v>
      </c>
      <c r="H31" s="231"/>
      <c r="I31" s="231"/>
      <c r="J31" s="231"/>
      <c r="K31" s="109"/>
      <c r="L31" s="109"/>
      <c r="M31" s="109"/>
    </row>
    <row r="32" spans="1:13" ht="15.6" x14ac:dyDescent="0.3">
      <c r="A32" s="257" t="s">
        <v>108</v>
      </c>
      <c r="B32" s="250">
        <v>771633</v>
      </c>
      <c r="C32" s="296">
        <v>771633</v>
      </c>
      <c r="D32" s="301">
        <f t="shared" si="1"/>
        <v>100</v>
      </c>
      <c r="H32" s="231"/>
      <c r="I32" s="231"/>
      <c r="J32" s="231"/>
      <c r="K32" s="109"/>
      <c r="L32" s="109"/>
      <c r="M32" s="109"/>
    </row>
    <row r="33" spans="1:13" ht="15.6" x14ac:dyDescent="0.3">
      <c r="A33" s="257" t="s">
        <v>109</v>
      </c>
      <c r="B33" s="250">
        <v>1575823</v>
      </c>
      <c r="C33" s="296">
        <v>1575823</v>
      </c>
      <c r="D33" s="301">
        <f t="shared" si="1"/>
        <v>100</v>
      </c>
      <c r="H33" s="231"/>
      <c r="I33" s="231"/>
      <c r="J33" s="231"/>
      <c r="K33" s="109"/>
      <c r="L33" s="109"/>
      <c r="M33" s="109"/>
    </row>
    <row r="34" spans="1:13" ht="15.6" x14ac:dyDescent="0.3">
      <c r="A34" s="257" t="s">
        <v>140</v>
      </c>
      <c r="B34" s="250">
        <v>1200440</v>
      </c>
      <c r="C34" s="296">
        <v>1131170.3999999999</v>
      </c>
      <c r="D34" s="301">
        <f t="shared" si="1"/>
        <v>94.22964912865281</v>
      </c>
      <c r="H34" s="231"/>
      <c r="I34" s="231"/>
      <c r="J34" s="231"/>
      <c r="K34" s="109"/>
      <c r="L34" s="109"/>
      <c r="M34" s="109"/>
    </row>
    <row r="35" spans="1:13" ht="15.6" x14ac:dyDescent="0.3">
      <c r="A35" s="257" t="s">
        <v>141</v>
      </c>
      <c r="B35" s="250">
        <v>2711281</v>
      </c>
      <c r="C35" s="296">
        <v>2491002.77</v>
      </c>
      <c r="D35" s="301">
        <f t="shared" si="1"/>
        <v>91.875492433281536</v>
      </c>
      <c r="H35" s="231"/>
      <c r="I35" s="231"/>
      <c r="J35" s="231"/>
      <c r="K35" s="109"/>
      <c r="L35" s="109"/>
      <c r="M35" s="109"/>
    </row>
    <row r="36" spans="1:13" ht="19.5" customHeight="1" x14ac:dyDescent="0.3">
      <c r="A36" s="160" t="s">
        <v>65</v>
      </c>
      <c r="B36" s="251">
        <f>SUM(B5:B35)</f>
        <v>107904275</v>
      </c>
      <c r="C36" s="161">
        <f>SUM(C5:C35)</f>
        <v>102441141.12999998</v>
      </c>
      <c r="D36" s="302">
        <f t="shared" si="1"/>
        <v>94.937055209351058</v>
      </c>
      <c r="H36" s="232"/>
      <c r="I36" s="232"/>
      <c r="J36" s="232"/>
    </row>
    <row r="38" spans="1:13" ht="15.6" x14ac:dyDescent="0.3">
      <c r="B38" s="236"/>
      <c r="C38" s="132"/>
      <c r="D38" s="132"/>
    </row>
  </sheetData>
  <mergeCells count="1">
    <mergeCell ref="A2:D2"/>
  </mergeCells>
  <pageMargins left="0.39370078740157483" right="0.39370078740157483" top="0.24" bottom="0.25" header="0.17" footer="0.17"/>
  <pageSetup paperSize="9" fitToHeight="0" orientation="portrait"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5"/>
  <dimension ref="A1:M31"/>
  <sheetViews>
    <sheetView view="pageBreakPreview" topLeftCell="A7" zoomScale="110" zoomScaleNormal="100" zoomScaleSheetLayoutView="110" workbookViewId="0">
      <selection activeCell="A32" sqref="A32:XFD36"/>
    </sheetView>
  </sheetViews>
  <sheetFormatPr defaultColWidth="9.109375" defaultRowHeight="15" x14ac:dyDescent="0.3"/>
  <cols>
    <col min="1" max="1" width="44.21875" style="2" customWidth="1"/>
    <col min="2" max="2" width="17.5546875" style="2" customWidth="1"/>
    <col min="3" max="3" width="17.6640625" style="2" customWidth="1"/>
    <col min="4" max="4" width="15.109375" style="2" customWidth="1"/>
    <col min="5" max="6" width="9.109375" style="2"/>
    <col min="7" max="7" width="9.33203125" style="2" bestFit="1" customWidth="1"/>
    <col min="8" max="8" width="17" style="2" customWidth="1"/>
    <col min="9" max="9" width="9.109375" style="2" customWidth="1"/>
    <col min="10" max="12" width="19.6640625" style="2" customWidth="1"/>
    <col min="13" max="13" width="26.5546875" style="2" customWidth="1"/>
    <col min="14" max="16384" width="9.109375" style="2"/>
  </cols>
  <sheetData>
    <row r="1" spans="1:13" ht="14.4" customHeight="1" x14ac:dyDescent="0.3">
      <c r="A1" s="1"/>
      <c r="B1" s="1"/>
      <c r="C1" s="3"/>
      <c r="D1" s="265"/>
      <c r="E1" s="99" t="s">
        <v>1</v>
      </c>
      <c r="F1" s="98">
        <v>14</v>
      </c>
      <c r="G1" s="99" t="s">
        <v>2</v>
      </c>
      <c r="H1" s="99" t="s">
        <v>12</v>
      </c>
      <c r="I1" s="98">
        <v>530</v>
      </c>
      <c r="J1" s="99">
        <f>B29</f>
        <v>30364000</v>
      </c>
      <c r="K1" s="99">
        <f t="shared" ref="K1:L1" si="0">C29</f>
        <v>30364000</v>
      </c>
      <c r="L1" s="99">
        <f t="shared" si="0"/>
        <v>100</v>
      </c>
      <c r="M1" s="123"/>
    </row>
    <row r="2" spans="1:13" ht="70.2" customHeight="1" x14ac:dyDescent="0.3">
      <c r="A2" s="398" t="s">
        <v>470</v>
      </c>
      <c r="B2" s="398"/>
      <c r="C2" s="398"/>
      <c r="D2" s="398"/>
      <c r="E2" s="100"/>
      <c r="F2" s="100"/>
      <c r="G2" s="100"/>
      <c r="H2" s="100"/>
      <c r="I2" s="100"/>
      <c r="J2" s="108"/>
      <c r="K2" s="108"/>
      <c r="L2" s="108"/>
    </row>
    <row r="3" spans="1:13" ht="20.25" customHeight="1" x14ac:dyDescent="0.3">
      <c r="A3" s="1"/>
      <c r="B3" s="1"/>
      <c r="C3" s="4"/>
      <c r="D3" s="4" t="s">
        <v>0</v>
      </c>
      <c r="E3" s="101"/>
      <c r="F3" s="101"/>
      <c r="G3" s="101"/>
      <c r="H3" s="101"/>
      <c r="I3" s="102"/>
      <c r="J3" s="103"/>
      <c r="K3" s="103"/>
      <c r="L3" s="103"/>
    </row>
    <row r="4" spans="1:13" ht="43.2" customHeight="1" x14ac:dyDescent="0.3">
      <c r="A4" s="106" t="s">
        <v>3</v>
      </c>
      <c r="B4" s="295" t="s">
        <v>379</v>
      </c>
      <c r="C4" s="295" t="s">
        <v>380</v>
      </c>
      <c r="D4" s="295" t="s">
        <v>407</v>
      </c>
      <c r="E4" s="12"/>
      <c r="F4" s="12"/>
      <c r="G4" s="12"/>
      <c r="H4" s="12"/>
      <c r="I4" s="12"/>
      <c r="J4" s="128"/>
      <c r="K4" s="128"/>
      <c r="L4" s="128"/>
    </row>
    <row r="5" spans="1:13" ht="15.6" x14ac:dyDescent="0.3">
      <c r="A5" s="256" t="s">
        <v>103</v>
      </c>
      <c r="B5" s="136">
        <v>972000</v>
      </c>
      <c r="C5" s="193">
        <v>972000</v>
      </c>
      <c r="D5" s="298">
        <f>C5/B5*100</f>
        <v>100</v>
      </c>
      <c r="H5" s="231"/>
      <c r="I5" s="231"/>
      <c r="J5" s="231"/>
      <c r="K5" s="231"/>
      <c r="L5" s="231"/>
      <c r="M5" s="231"/>
    </row>
    <row r="6" spans="1:13" ht="15.6" x14ac:dyDescent="0.3">
      <c r="A6" s="256" t="s">
        <v>104</v>
      </c>
      <c r="B6" s="136">
        <v>3955000</v>
      </c>
      <c r="C6" s="193">
        <v>3955000</v>
      </c>
      <c r="D6" s="298">
        <f t="shared" ref="D6:D29" si="1">C6/B6*100</f>
        <v>100</v>
      </c>
      <c r="H6" s="231"/>
      <c r="I6" s="231"/>
      <c r="J6" s="231"/>
      <c r="K6" s="231"/>
      <c r="L6" s="231"/>
      <c r="M6" s="231"/>
    </row>
    <row r="7" spans="1:13" ht="15.6" x14ac:dyDescent="0.3">
      <c r="A7" s="256" t="s">
        <v>105</v>
      </c>
      <c r="B7" s="136">
        <v>942000</v>
      </c>
      <c r="C7" s="193">
        <v>942000</v>
      </c>
      <c r="D7" s="298">
        <f t="shared" si="1"/>
        <v>100</v>
      </c>
      <c r="H7" s="231"/>
      <c r="I7" s="231"/>
      <c r="J7" s="231"/>
      <c r="K7" s="231"/>
      <c r="L7" s="231"/>
      <c r="M7" s="231"/>
    </row>
    <row r="8" spans="1:13" ht="15.6" x14ac:dyDescent="0.3">
      <c r="A8" s="256" t="s">
        <v>106</v>
      </c>
      <c r="B8" s="165">
        <v>545000</v>
      </c>
      <c r="C8" s="165">
        <v>545000</v>
      </c>
      <c r="D8" s="298">
        <f t="shared" si="1"/>
        <v>100</v>
      </c>
      <c r="H8" s="231"/>
      <c r="I8" s="231"/>
      <c r="J8" s="231"/>
      <c r="K8" s="231"/>
      <c r="L8" s="231"/>
      <c r="M8" s="231"/>
    </row>
    <row r="9" spans="1:13" ht="15.6" x14ac:dyDescent="0.3">
      <c r="A9" s="256" t="s">
        <v>97</v>
      </c>
      <c r="B9" s="136">
        <v>812000</v>
      </c>
      <c r="C9" s="193">
        <v>812000</v>
      </c>
      <c r="D9" s="298">
        <f t="shared" si="1"/>
        <v>100</v>
      </c>
      <c r="H9" s="231"/>
      <c r="I9" s="231"/>
      <c r="J9" s="231"/>
      <c r="K9" s="231"/>
      <c r="L9" s="231"/>
      <c r="M9" s="231"/>
    </row>
    <row r="10" spans="1:13" ht="15.6" x14ac:dyDescent="0.3">
      <c r="A10" s="256" t="s">
        <v>95</v>
      </c>
      <c r="B10" s="136">
        <v>2989000</v>
      </c>
      <c r="C10" s="193">
        <v>2989000</v>
      </c>
      <c r="D10" s="298">
        <f t="shared" si="1"/>
        <v>100</v>
      </c>
      <c r="H10" s="231"/>
      <c r="I10" s="231"/>
      <c r="J10" s="231"/>
      <c r="K10" s="231"/>
      <c r="L10" s="231"/>
      <c r="M10" s="231"/>
    </row>
    <row r="11" spans="1:13" ht="15.6" x14ac:dyDescent="0.3">
      <c r="A11" s="256" t="s">
        <v>63</v>
      </c>
      <c r="B11" s="136">
        <v>359000</v>
      </c>
      <c r="C11" s="193">
        <v>359000</v>
      </c>
      <c r="D11" s="298">
        <f t="shared" si="1"/>
        <v>100</v>
      </c>
      <c r="H11" s="231"/>
      <c r="I11" s="231"/>
      <c r="J11" s="231"/>
      <c r="K11" s="231"/>
      <c r="L11" s="231"/>
      <c r="M11" s="231"/>
    </row>
    <row r="12" spans="1:13" ht="15.6" x14ac:dyDescent="0.3">
      <c r="A12" s="256" t="s">
        <v>133</v>
      </c>
      <c r="B12" s="136">
        <v>641000</v>
      </c>
      <c r="C12" s="193">
        <v>641000</v>
      </c>
      <c r="D12" s="298">
        <f t="shared" si="1"/>
        <v>100</v>
      </c>
      <c r="H12" s="231"/>
      <c r="I12" s="231"/>
      <c r="J12" s="231"/>
      <c r="K12" s="231"/>
      <c r="L12" s="231"/>
      <c r="M12" s="231"/>
    </row>
    <row r="13" spans="1:13" ht="15.6" x14ac:dyDescent="0.3">
      <c r="A13" s="256" t="s">
        <v>96</v>
      </c>
      <c r="B13" s="136">
        <v>1741000</v>
      </c>
      <c r="C13" s="193">
        <v>1741000</v>
      </c>
      <c r="D13" s="298">
        <f t="shared" si="1"/>
        <v>100</v>
      </c>
      <c r="H13" s="231"/>
      <c r="I13" s="231"/>
      <c r="J13" s="231"/>
      <c r="K13" s="231"/>
      <c r="L13" s="231"/>
      <c r="M13" s="231"/>
    </row>
    <row r="14" spans="1:13" ht="15.6" x14ac:dyDescent="0.3">
      <c r="A14" s="256" t="s">
        <v>110</v>
      </c>
      <c r="B14" s="136">
        <v>928000</v>
      </c>
      <c r="C14" s="193">
        <v>928000</v>
      </c>
      <c r="D14" s="298">
        <f t="shared" si="1"/>
        <v>100</v>
      </c>
      <c r="H14" s="231"/>
      <c r="I14" s="231"/>
      <c r="J14" s="231"/>
      <c r="K14" s="231"/>
      <c r="L14" s="231"/>
      <c r="M14" s="231"/>
    </row>
    <row r="15" spans="1:13" ht="15.6" x14ac:dyDescent="0.3">
      <c r="A15" s="256" t="s">
        <v>111</v>
      </c>
      <c r="B15" s="136">
        <v>1407000</v>
      </c>
      <c r="C15" s="193">
        <v>1407000</v>
      </c>
      <c r="D15" s="298">
        <f t="shared" si="1"/>
        <v>100</v>
      </c>
      <c r="H15" s="231"/>
      <c r="I15" s="231"/>
      <c r="J15" s="231"/>
      <c r="K15" s="231"/>
      <c r="L15" s="231"/>
      <c r="M15" s="231"/>
    </row>
    <row r="16" spans="1:13" ht="15.6" x14ac:dyDescent="0.3">
      <c r="A16" s="256" t="s">
        <v>134</v>
      </c>
      <c r="B16" s="136">
        <v>938000</v>
      </c>
      <c r="C16" s="193">
        <v>938000</v>
      </c>
      <c r="D16" s="298">
        <f t="shared" si="1"/>
        <v>100</v>
      </c>
      <c r="H16" s="231"/>
      <c r="I16" s="231"/>
      <c r="J16" s="231"/>
      <c r="K16" s="231"/>
      <c r="L16" s="231"/>
      <c r="M16" s="231"/>
    </row>
    <row r="17" spans="1:13" ht="15.6" x14ac:dyDescent="0.3">
      <c r="A17" s="256" t="s">
        <v>107</v>
      </c>
      <c r="B17" s="136">
        <v>851000</v>
      </c>
      <c r="C17" s="193">
        <v>851000</v>
      </c>
      <c r="D17" s="298">
        <f t="shared" si="1"/>
        <v>100</v>
      </c>
      <c r="H17" s="231"/>
      <c r="I17" s="231"/>
      <c r="J17" s="231"/>
      <c r="K17" s="231"/>
      <c r="L17" s="231"/>
      <c r="M17" s="231"/>
    </row>
    <row r="18" spans="1:13" ht="15.6" x14ac:dyDescent="0.3">
      <c r="A18" s="256" t="s">
        <v>135</v>
      </c>
      <c r="B18" s="136">
        <v>561000</v>
      </c>
      <c r="C18" s="193">
        <v>561000</v>
      </c>
      <c r="D18" s="298">
        <f t="shared" si="1"/>
        <v>100</v>
      </c>
      <c r="H18" s="231"/>
      <c r="I18" s="231"/>
      <c r="J18" s="231"/>
      <c r="K18" s="231"/>
      <c r="L18" s="231"/>
      <c r="M18" s="231"/>
    </row>
    <row r="19" spans="1:13" ht="15.6" x14ac:dyDescent="0.3">
      <c r="A19" s="256" t="s">
        <v>112</v>
      </c>
      <c r="B19" s="136">
        <v>864000</v>
      </c>
      <c r="C19" s="193">
        <v>864000</v>
      </c>
      <c r="D19" s="298">
        <f t="shared" si="1"/>
        <v>100</v>
      </c>
      <c r="H19" s="231"/>
      <c r="I19" s="231"/>
      <c r="J19" s="231"/>
      <c r="K19" s="231"/>
      <c r="L19" s="231"/>
      <c r="M19" s="231"/>
    </row>
    <row r="20" spans="1:13" ht="15.6" x14ac:dyDescent="0.3">
      <c r="A20" s="256" t="s">
        <v>136</v>
      </c>
      <c r="B20" s="136">
        <v>1486000</v>
      </c>
      <c r="C20" s="193">
        <v>1486000</v>
      </c>
      <c r="D20" s="298">
        <f t="shared" si="1"/>
        <v>100</v>
      </c>
      <c r="H20" s="231"/>
      <c r="I20" s="231"/>
      <c r="J20" s="231"/>
      <c r="K20" s="231"/>
      <c r="L20" s="231"/>
      <c r="M20" s="231"/>
    </row>
    <row r="21" spans="1:13" ht="15.6" x14ac:dyDescent="0.3">
      <c r="A21" s="256" t="s">
        <v>137</v>
      </c>
      <c r="B21" s="136">
        <v>1602000</v>
      </c>
      <c r="C21" s="193">
        <v>1602000</v>
      </c>
      <c r="D21" s="298">
        <f t="shared" si="1"/>
        <v>100</v>
      </c>
      <c r="H21" s="231"/>
      <c r="I21" s="231"/>
      <c r="J21" s="231"/>
      <c r="K21" s="231"/>
      <c r="L21" s="231"/>
      <c r="M21" s="231"/>
    </row>
    <row r="22" spans="1:13" ht="15.6" x14ac:dyDescent="0.3">
      <c r="A22" s="256" t="s">
        <v>138</v>
      </c>
      <c r="B22" s="136">
        <v>1888000</v>
      </c>
      <c r="C22" s="193">
        <v>1888000</v>
      </c>
      <c r="D22" s="298">
        <f t="shared" si="1"/>
        <v>100</v>
      </c>
      <c r="H22" s="231"/>
      <c r="I22" s="231"/>
      <c r="J22" s="231"/>
      <c r="K22" s="231"/>
      <c r="L22" s="231"/>
      <c r="M22" s="231"/>
    </row>
    <row r="23" spans="1:13" ht="15.6" x14ac:dyDescent="0.3">
      <c r="A23" s="256" t="s">
        <v>139</v>
      </c>
      <c r="B23" s="136">
        <v>338000</v>
      </c>
      <c r="C23" s="193">
        <v>338000</v>
      </c>
      <c r="D23" s="298">
        <f t="shared" si="1"/>
        <v>100</v>
      </c>
      <c r="H23" s="231"/>
      <c r="I23" s="231"/>
      <c r="J23" s="231"/>
      <c r="K23" s="231"/>
      <c r="L23" s="231"/>
      <c r="M23" s="231"/>
    </row>
    <row r="24" spans="1:13" ht="15.6" x14ac:dyDescent="0.3">
      <c r="A24" s="256" t="s">
        <v>56</v>
      </c>
      <c r="B24" s="136">
        <v>771000</v>
      </c>
      <c r="C24" s="193">
        <v>771000</v>
      </c>
      <c r="D24" s="298">
        <f t="shared" si="1"/>
        <v>100</v>
      </c>
      <c r="H24" s="231"/>
      <c r="I24" s="231"/>
      <c r="J24" s="231"/>
      <c r="K24" s="231"/>
      <c r="L24" s="231"/>
      <c r="M24" s="231"/>
    </row>
    <row r="25" spans="1:13" ht="15.6" x14ac:dyDescent="0.3">
      <c r="A25" s="256" t="s">
        <v>108</v>
      </c>
      <c r="B25" s="136">
        <v>840000</v>
      </c>
      <c r="C25" s="193">
        <v>840000</v>
      </c>
      <c r="D25" s="298">
        <f t="shared" si="1"/>
        <v>100</v>
      </c>
      <c r="H25" s="231"/>
      <c r="I25" s="231"/>
      <c r="J25" s="231"/>
      <c r="K25" s="231"/>
      <c r="L25" s="231"/>
      <c r="M25" s="231"/>
    </row>
    <row r="26" spans="1:13" ht="15.6" x14ac:dyDescent="0.3">
      <c r="A26" s="256" t="s">
        <v>109</v>
      </c>
      <c r="B26" s="136">
        <v>1216000</v>
      </c>
      <c r="C26" s="193">
        <v>1216000</v>
      </c>
      <c r="D26" s="298">
        <f t="shared" si="1"/>
        <v>100</v>
      </c>
      <c r="H26" s="231"/>
      <c r="I26" s="231"/>
      <c r="J26" s="231"/>
      <c r="K26" s="231"/>
      <c r="L26" s="231"/>
      <c r="M26" s="231"/>
    </row>
    <row r="27" spans="1:13" ht="15.6" x14ac:dyDescent="0.3">
      <c r="A27" s="256" t="s">
        <v>140</v>
      </c>
      <c r="B27" s="136">
        <v>1828000</v>
      </c>
      <c r="C27" s="193">
        <v>1828000</v>
      </c>
      <c r="D27" s="298">
        <f t="shared" si="1"/>
        <v>100</v>
      </c>
      <c r="H27" s="231"/>
      <c r="I27" s="231"/>
      <c r="J27" s="231"/>
      <c r="K27" s="231"/>
      <c r="L27" s="231"/>
      <c r="M27" s="231"/>
    </row>
    <row r="28" spans="1:13" ht="15.6" x14ac:dyDescent="0.3">
      <c r="A28" s="256" t="s">
        <v>141</v>
      </c>
      <c r="B28" s="136">
        <v>1890000</v>
      </c>
      <c r="C28" s="193">
        <v>1890000</v>
      </c>
      <c r="D28" s="298">
        <f t="shared" si="1"/>
        <v>100</v>
      </c>
      <c r="H28" s="231"/>
      <c r="I28" s="231"/>
      <c r="J28" s="231"/>
      <c r="K28" s="231"/>
      <c r="L28" s="231"/>
      <c r="M28" s="231"/>
    </row>
    <row r="29" spans="1:13" ht="19.5" customHeight="1" x14ac:dyDescent="0.3">
      <c r="A29" s="131" t="s">
        <v>65</v>
      </c>
      <c r="B29" s="107">
        <f>SUM(B5:B28)</f>
        <v>30364000</v>
      </c>
      <c r="C29" s="107">
        <f>SUM(C5:C28)</f>
        <v>30364000</v>
      </c>
      <c r="D29" s="299">
        <f t="shared" si="1"/>
        <v>100</v>
      </c>
    </row>
    <row r="31" spans="1:13" ht="15.6" x14ac:dyDescent="0.3">
      <c r="B31" s="132"/>
      <c r="C31" s="132"/>
      <c r="D31" s="132"/>
    </row>
  </sheetData>
  <mergeCells count="1">
    <mergeCell ref="A2:D2"/>
  </mergeCells>
  <pageMargins left="0.39370078740157483" right="0.39370078740157483" top="0.51" bottom="0.74803149606299213" header="0.31496062992125984" footer="0.31496062992125984"/>
  <pageSetup paperSize="9"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6"/>
  <dimension ref="A1:M25"/>
  <sheetViews>
    <sheetView view="pageBreakPreview" topLeftCell="A10" zoomScale="115" zoomScaleNormal="100" zoomScaleSheetLayoutView="115" workbookViewId="0">
      <selection activeCell="E29" sqref="E29"/>
    </sheetView>
  </sheetViews>
  <sheetFormatPr defaultColWidth="9.109375" defaultRowHeight="15" x14ac:dyDescent="0.3"/>
  <cols>
    <col min="1" max="1" width="48.6640625" style="2" customWidth="1"/>
    <col min="2" max="2" width="15.77734375" style="2" customWidth="1"/>
    <col min="3" max="3" width="15.5546875" style="2" customWidth="1"/>
    <col min="4" max="4" width="14.33203125" style="2" customWidth="1"/>
    <col min="5" max="5" width="9.5546875" style="2" customWidth="1"/>
    <col min="6" max="7" width="9.109375" style="2"/>
    <col min="8" max="8" width="17.33203125" style="2" customWidth="1"/>
    <col min="9" max="9" width="9.109375" style="2"/>
    <col min="10" max="12" width="19.6640625" style="2" customWidth="1"/>
    <col min="13" max="13" width="23.5546875" style="2" customWidth="1"/>
    <col min="14" max="16384" width="9.109375" style="2"/>
  </cols>
  <sheetData>
    <row r="1" spans="1:13" ht="10.199999999999999" customHeight="1" x14ac:dyDescent="0.3">
      <c r="A1" s="1"/>
      <c r="B1" s="1"/>
      <c r="C1" s="3"/>
      <c r="D1" s="265"/>
      <c r="E1" s="97" t="s">
        <v>36</v>
      </c>
      <c r="F1" s="98" t="s">
        <v>14</v>
      </c>
      <c r="G1" s="98" t="s">
        <v>2</v>
      </c>
      <c r="H1" s="97" t="s">
        <v>37</v>
      </c>
      <c r="I1" s="97" t="s">
        <v>35</v>
      </c>
      <c r="J1" s="99">
        <f>B23</f>
        <v>8521490</v>
      </c>
      <c r="K1" s="99">
        <f t="shared" ref="K1:L1" si="0">C23</f>
        <v>8340909.8500000015</v>
      </c>
      <c r="L1" s="99">
        <f t="shared" si="0"/>
        <v>97.880885267717289</v>
      </c>
      <c r="M1" s="87"/>
    </row>
    <row r="2" spans="1:13" ht="126" customHeight="1" x14ac:dyDescent="0.3">
      <c r="A2" s="387" t="s">
        <v>442</v>
      </c>
      <c r="B2" s="387"/>
      <c r="C2" s="387"/>
      <c r="D2" s="387"/>
      <c r="E2" s="100"/>
      <c r="F2" s="100"/>
      <c r="G2" s="100"/>
      <c r="H2" s="100"/>
      <c r="I2" s="100"/>
      <c r="J2" s="100"/>
      <c r="K2" s="100"/>
      <c r="L2" s="100"/>
      <c r="M2" s="12"/>
    </row>
    <row r="3" spans="1:13" ht="20.25" customHeight="1" x14ac:dyDescent="0.3">
      <c r="A3" s="1"/>
      <c r="B3" s="1"/>
      <c r="C3" s="4"/>
      <c r="D3" s="4" t="s">
        <v>0</v>
      </c>
      <c r="E3" s="101"/>
      <c r="F3" s="101"/>
      <c r="G3" s="101"/>
      <c r="H3" s="101"/>
      <c r="I3" s="102"/>
      <c r="J3" s="103"/>
      <c r="K3" s="103"/>
      <c r="L3" s="103"/>
      <c r="M3" s="12"/>
    </row>
    <row r="4" spans="1:13" ht="38.4" customHeight="1" x14ac:dyDescent="0.3">
      <c r="A4" s="54" t="s">
        <v>3</v>
      </c>
      <c r="B4" s="295" t="s">
        <v>379</v>
      </c>
      <c r="C4" s="295" t="s">
        <v>380</v>
      </c>
      <c r="D4" s="295" t="s">
        <v>381</v>
      </c>
      <c r="E4" s="12"/>
      <c r="F4" s="12"/>
      <c r="G4" s="12"/>
      <c r="H4" s="12"/>
      <c r="I4" s="12"/>
      <c r="J4" s="104"/>
      <c r="K4" s="104"/>
      <c r="L4" s="104"/>
      <c r="M4" s="12"/>
    </row>
    <row r="5" spans="1:13" ht="15.6" x14ac:dyDescent="0.3">
      <c r="A5" s="256" t="s">
        <v>6</v>
      </c>
      <c r="B5" s="260">
        <v>3192437.1</v>
      </c>
      <c r="C5" s="260">
        <v>3116048.95</v>
      </c>
      <c r="D5" s="350">
        <f>C5/B5*100</f>
        <v>97.607215189924972</v>
      </c>
      <c r="H5" s="252"/>
      <c r="I5" s="231"/>
      <c r="J5" s="6"/>
      <c r="K5" s="6"/>
      <c r="L5" s="6"/>
    </row>
    <row r="6" spans="1:13" ht="15.6" x14ac:dyDescent="0.3">
      <c r="A6" s="257" t="s">
        <v>59</v>
      </c>
      <c r="B6" s="260">
        <v>60565.1</v>
      </c>
      <c r="C6" s="260">
        <v>60565.1</v>
      </c>
      <c r="D6" s="350">
        <f t="shared" ref="D6:D23" si="1">C6/B6*100</f>
        <v>100</v>
      </c>
      <c r="E6" s="262"/>
      <c r="H6" s="252"/>
      <c r="I6" s="252"/>
    </row>
    <row r="7" spans="1:13" ht="31.2" x14ac:dyDescent="0.3">
      <c r="A7" s="257" t="s">
        <v>150</v>
      </c>
      <c r="B7" s="260">
        <v>66658.399999999994</v>
      </c>
      <c r="C7" s="260">
        <v>61044.24</v>
      </c>
      <c r="D7" s="350">
        <f t="shared" si="1"/>
        <v>91.577715636738972</v>
      </c>
      <c r="E7" s="262"/>
      <c r="H7" s="252"/>
      <c r="I7" s="252"/>
    </row>
    <row r="8" spans="1:13" ht="31.2" x14ac:dyDescent="0.3">
      <c r="A8" s="259" t="s">
        <v>159</v>
      </c>
      <c r="B8" s="260">
        <v>80698</v>
      </c>
      <c r="C8" s="260">
        <v>72470.179999999993</v>
      </c>
      <c r="D8" s="350">
        <f t="shared" si="1"/>
        <v>89.804183498971469</v>
      </c>
      <c r="E8" s="262"/>
      <c r="H8" s="252"/>
      <c r="I8" s="252"/>
    </row>
    <row r="9" spans="1:13" ht="31.2" x14ac:dyDescent="0.3">
      <c r="A9" s="257" t="s">
        <v>161</v>
      </c>
      <c r="B9" s="260">
        <v>186819.3</v>
      </c>
      <c r="C9" s="260">
        <v>171271.67</v>
      </c>
      <c r="D9" s="350">
        <f t="shared" si="1"/>
        <v>91.677717452104801</v>
      </c>
      <c r="E9" s="262"/>
      <c r="H9" s="252"/>
      <c r="I9" s="252"/>
    </row>
    <row r="10" spans="1:13" ht="31.2" x14ac:dyDescent="0.3">
      <c r="A10" s="258" t="s">
        <v>118</v>
      </c>
      <c r="B10" s="260">
        <v>41778.699999999997</v>
      </c>
      <c r="C10" s="260">
        <v>41778.699999999997</v>
      </c>
      <c r="D10" s="350">
        <f t="shared" si="1"/>
        <v>100</v>
      </c>
      <c r="E10" s="262"/>
      <c r="H10" s="252"/>
      <c r="I10" s="252"/>
    </row>
    <row r="11" spans="1:13" ht="31.2" x14ac:dyDescent="0.3">
      <c r="A11" s="258" t="s">
        <v>120</v>
      </c>
      <c r="B11" s="260">
        <v>131304.5</v>
      </c>
      <c r="C11" s="260">
        <v>131304.5</v>
      </c>
      <c r="D11" s="350">
        <f t="shared" si="1"/>
        <v>100</v>
      </c>
      <c r="E11" s="262"/>
      <c r="F11" s="6"/>
      <c r="G11" s="6"/>
      <c r="H11" s="252"/>
      <c r="I11" s="252"/>
    </row>
    <row r="12" spans="1:13" ht="31.2" x14ac:dyDescent="0.3">
      <c r="A12" s="258" t="s">
        <v>54</v>
      </c>
      <c r="B12" s="260">
        <v>506324.2</v>
      </c>
      <c r="C12" s="260">
        <v>506324.2</v>
      </c>
      <c r="D12" s="350">
        <f t="shared" si="1"/>
        <v>100</v>
      </c>
      <c r="E12" s="262"/>
      <c r="F12" s="6"/>
      <c r="G12" s="6"/>
      <c r="H12" s="252"/>
      <c r="I12" s="252"/>
    </row>
    <row r="13" spans="1:13" ht="15.6" x14ac:dyDescent="0.3">
      <c r="A13" s="258" t="s">
        <v>7</v>
      </c>
      <c r="B13" s="260">
        <v>1003790.6</v>
      </c>
      <c r="C13" s="260">
        <v>1003790.6</v>
      </c>
      <c r="D13" s="350">
        <f t="shared" si="1"/>
        <v>100</v>
      </c>
      <c r="E13" s="262"/>
      <c r="H13" s="252"/>
      <c r="I13" s="252"/>
    </row>
    <row r="14" spans="1:13" ht="31.2" x14ac:dyDescent="0.3">
      <c r="A14" s="257" t="s">
        <v>162</v>
      </c>
      <c r="B14" s="260">
        <v>29841.9</v>
      </c>
      <c r="C14" s="260">
        <v>29841.9</v>
      </c>
      <c r="D14" s="350">
        <f t="shared" si="1"/>
        <v>100</v>
      </c>
      <c r="E14" s="262"/>
      <c r="H14" s="252"/>
      <c r="I14" s="252"/>
    </row>
    <row r="15" spans="1:13" ht="31.2" x14ac:dyDescent="0.3">
      <c r="A15" s="258" t="s">
        <v>163</v>
      </c>
      <c r="B15" s="260">
        <v>656522.30000000005</v>
      </c>
      <c r="C15" s="260">
        <v>581719.91</v>
      </c>
      <c r="D15" s="350">
        <f t="shared" si="1"/>
        <v>88.606268210539071</v>
      </c>
      <c r="E15" s="262"/>
      <c r="H15" s="252"/>
      <c r="I15" s="252"/>
    </row>
    <row r="16" spans="1:13" ht="31.2" x14ac:dyDescent="0.3">
      <c r="A16" s="256" t="s">
        <v>55</v>
      </c>
      <c r="B16" s="261">
        <v>649360.19999999995</v>
      </c>
      <c r="C16" s="261">
        <v>649360.19999999995</v>
      </c>
      <c r="D16" s="350">
        <f t="shared" si="1"/>
        <v>100</v>
      </c>
      <c r="E16" s="262"/>
      <c r="H16" s="252"/>
      <c r="I16" s="252"/>
    </row>
    <row r="17" spans="1:9" ht="15.6" x14ac:dyDescent="0.3">
      <c r="A17" s="256" t="s">
        <v>110</v>
      </c>
      <c r="B17" s="261">
        <v>447628.79999999999</v>
      </c>
      <c r="C17" s="261">
        <v>447628.79999999999</v>
      </c>
      <c r="D17" s="350">
        <f t="shared" si="1"/>
        <v>100</v>
      </c>
      <c r="E17" s="262"/>
      <c r="H17" s="252"/>
      <c r="I17" s="252"/>
    </row>
    <row r="18" spans="1:9" ht="15.6" x14ac:dyDescent="0.3">
      <c r="A18" s="256" t="s">
        <v>112</v>
      </c>
      <c r="B18" s="261">
        <v>298419.20000000001</v>
      </c>
      <c r="C18" s="261">
        <v>298419.20000000001</v>
      </c>
      <c r="D18" s="350">
        <f t="shared" si="1"/>
        <v>100</v>
      </c>
      <c r="E18" s="262"/>
      <c r="H18" s="252"/>
      <c r="I18" s="252"/>
    </row>
    <row r="19" spans="1:9" ht="15.6" x14ac:dyDescent="0.3">
      <c r="A19" s="256" t="s">
        <v>56</v>
      </c>
      <c r="B19" s="260">
        <v>357402.7</v>
      </c>
      <c r="C19" s="260">
        <v>357402.7</v>
      </c>
      <c r="D19" s="350">
        <f t="shared" si="1"/>
        <v>100</v>
      </c>
      <c r="E19" s="262"/>
      <c r="H19" s="252"/>
      <c r="I19" s="252"/>
    </row>
    <row r="20" spans="1:9" ht="31.2" x14ac:dyDescent="0.3">
      <c r="A20" s="256" t="s">
        <v>57</v>
      </c>
      <c r="B20" s="261">
        <v>253656.3</v>
      </c>
      <c r="C20" s="261">
        <v>253656.3</v>
      </c>
      <c r="D20" s="350">
        <f t="shared" si="1"/>
        <v>100</v>
      </c>
      <c r="E20" s="262"/>
      <c r="H20" s="252"/>
      <c r="I20" s="252"/>
    </row>
    <row r="21" spans="1:9" ht="15.6" x14ac:dyDescent="0.3">
      <c r="A21" s="256" t="s">
        <v>39</v>
      </c>
      <c r="B21" s="261">
        <v>413523.8</v>
      </c>
      <c r="C21" s="261">
        <v>413523.8</v>
      </c>
      <c r="D21" s="350">
        <f t="shared" si="1"/>
        <v>100</v>
      </c>
      <c r="E21" s="262"/>
      <c r="F21" s="6"/>
      <c r="G21" s="6"/>
      <c r="H21" s="252"/>
      <c r="I21" s="252"/>
    </row>
    <row r="22" spans="1:9" s="249" customFormat="1" ht="31.2" x14ac:dyDescent="0.3">
      <c r="A22" s="256" t="s">
        <v>58</v>
      </c>
      <c r="B22" s="261">
        <v>144758.9</v>
      </c>
      <c r="C22" s="261">
        <v>144758.9</v>
      </c>
      <c r="D22" s="350">
        <f t="shared" si="1"/>
        <v>100</v>
      </c>
      <c r="E22" s="262"/>
      <c r="F22" s="252"/>
      <c r="G22" s="252"/>
      <c r="H22" s="252"/>
      <c r="I22" s="252"/>
    </row>
    <row r="23" spans="1:9" ht="18.600000000000001" customHeight="1" x14ac:dyDescent="0.3">
      <c r="A23" s="8" t="s">
        <v>65</v>
      </c>
      <c r="B23" s="9">
        <f>SUM(B5:B22)</f>
        <v>8521490</v>
      </c>
      <c r="C23" s="105">
        <f t="shared" ref="C23" si="2">SUM(C5:C22)</f>
        <v>8340909.8500000015</v>
      </c>
      <c r="D23" s="351">
        <f t="shared" si="1"/>
        <v>97.880885267717289</v>
      </c>
    </row>
    <row r="25" spans="1:9" ht="15.6" x14ac:dyDescent="0.3">
      <c r="B25" s="132"/>
      <c r="C25" s="132"/>
      <c r="D25" s="132"/>
    </row>
  </sheetData>
  <mergeCells count="1">
    <mergeCell ref="A2:D2"/>
  </mergeCells>
  <pageMargins left="0.39370078740157483" right="0.39370078740157483" top="0.17" bottom="0.32" header="0.17" footer="0.17"/>
  <pageSetup paperSize="9" fitToHeight="0" orientation="portrait"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9">
    <tabColor rgb="FF00B050"/>
  </sheetPr>
  <dimension ref="A1:N40"/>
  <sheetViews>
    <sheetView view="pageBreakPreview" topLeftCell="A16" zoomScale="110" zoomScaleNormal="100" zoomScaleSheetLayoutView="110" workbookViewId="0">
      <selection activeCell="A39" sqref="A39:XFD44"/>
    </sheetView>
  </sheetViews>
  <sheetFormatPr defaultColWidth="9.109375" defaultRowHeight="15" x14ac:dyDescent="0.3"/>
  <cols>
    <col min="1" max="1" width="38.21875" style="2" customWidth="1"/>
    <col min="2" max="2" width="18.109375" style="262" customWidth="1"/>
    <col min="3" max="3" width="17.77734375" style="262" customWidth="1"/>
    <col min="4" max="4" width="18.21875" style="2" customWidth="1"/>
    <col min="5" max="5" width="14" style="2" customWidth="1"/>
    <col min="6" max="7" width="9.109375" style="2"/>
    <col min="8" max="8" width="10.33203125" style="2" bestFit="1" customWidth="1"/>
    <col min="9" max="9" width="18.44140625" style="2" customWidth="1"/>
    <col min="10" max="10" width="9.33203125" style="2" bestFit="1" customWidth="1"/>
    <col min="11" max="13" width="19.6640625" style="2" customWidth="1"/>
    <col min="14" max="14" width="23.88671875" style="2" customWidth="1"/>
    <col min="15" max="16384" width="9.109375" style="2"/>
  </cols>
  <sheetData>
    <row r="1" spans="1:14" ht="13.8" customHeight="1" x14ac:dyDescent="0.3">
      <c r="A1" s="1"/>
      <c r="B1" s="253"/>
      <c r="C1" s="253"/>
      <c r="D1" s="3"/>
      <c r="E1" s="265"/>
      <c r="F1" s="99" t="s">
        <v>25</v>
      </c>
      <c r="G1" s="98" t="s">
        <v>24</v>
      </c>
      <c r="H1" s="99" t="s">
        <v>13</v>
      </c>
      <c r="I1" s="99" t="s">
        <v>156</v>
      </c>
      <c r="J1" s="98">
        <v>530</v>
      </c>
      <c r="K1" s="220">
        <v>97116595.739999995</v>
      </c>
      <c r="L1" s="220">
        <v>97669347.829999998</v>
      </c>
      <c r="M1" s="220">
        <v>100626956.52</v>
      </c>
      <c r="N1" s="123"/>
    </row>
    <row r="2" spans="1:14" ht="100.2" customHeight="1" x14ac:dyDescent="0.3">
      <c r="A2" s="387" t="s">
        <v>471</v>
      </c>
      <c r="B2" s="387"/>
      <c r="C2" s="387"/>
      <c r="D2" s="387"/>
      <c r="E2" s="387"/>
      <c r="F2" s="220" t="s">
        <v>25</v>
      </c>
      <c r="G2" s="98" t="s">
        <v>24</v>
      </c>
      <c r="H2" s="220" t="s">
        <v>13</v>
      </c>
      <c r="I2" s="220" t="s">
        <v>157</v>
      </c>
      <c r="J2" s="98">
        <v>530</v>
      </c>
      <c r="K2" s="220">
        <v>1078971800.26</v>
      </c>
      <c r="L2" s="220">
        <v>1080688152.1700001</v>
      </c>
      <c r="M2" s="220">
        <v>1093134843.48</v>
      </c>
      <c r="N2" s="12"/>
    </row>
    <row r="3" spans="1:14" ht="20.25" customHeight="1" x14ac:dyDescent="0.3">
      <c r="A3" s="1"/>
      <c r="B3" s="253"/>
      <c r="C3" s="253"/>
      <c r="D3" s="4"/>
      <c r="E3" s="4" t="s">
        <v>0</v>
      </c>
      <c r="F3" s="220" t="s">
        <v>25</v>
      </c>
      <c r="G3" s="98" t="s">
        <v>24</v>
      </c>
      <c r="H3" s="220" t="s">
        <v>13</v>
      </c>
      <c r="I3" s="220" t="s">
        <v>366</v>
      </c>
      <c r="J3" s="98">
        <v>530</v>
      </c>
      <c r="K3" s="220">
        <v>169424057.59</v>
      </c>
      <c r="L3" s="220">
        <v>0</v>
      </c>
      <c r="M3" s="220">
        <v>0</v>
      </c>
      <c r="N3" s="12"/>
    </row>
    <row r="4" spans="1:14" ht="106.8" customHeight="1" x14ac:dyDescent="0.3">
      <c r="A4" s="79" t="s">
        <v>3</v>
      </c>
      <c r="B4" s="295" t="s">
        <v>382</v>
      </c>
      <c r="C4" s="295" t="s">
        <v>383</v>
      </c>
      <c r="D4" s="295" t="s">
        <v>380</v>
      </c>
      <c r="E4" s="295" t="s">
        <v>384</v>
      </c>
      <c r="K4" s="56"/>
      <c r="L4" s="56"/>
      <c r="M4" s="56"/>
    </row>
    <row r="5" spans="1:14" ht="15.6" x14ac:dyDescent="0.3">
      <c r="A5" s="280" t="s">
        <v>5</v>
      </c>
      <c r="B5" s="340">
        <v>173773149</v>
      </c>
      <c r="C5" s="340">
        <v>173880366</v>
      </c>
      <c r="D5" s="340">
        <v>166399761</v>
      </c>
      <c r="E5" s="343">
        <f>D5/C5*100</f>
        <v>95.697843769203942</v>
      </c>
      <c r="G5" s="252"/>
      <c r="H5" s="252"/>
      <c r="I5" s="252"/>
      <c r="J5" s="231"/>
      <c r="K5" s="252"/>
      <c r="L5" s="252"/>
      <c r="M5" s="231"/>
      <c r="N5" s="231"/>
    </row>
    <row r="6" spans="1:14" ht="15.6" x14ac:dyDescent="0.3">
      <c r="A6" s="280" t="s">
        <v>6</v>
      </c>
      <c r="B6" s="340">
        <v>72480297</v>
      </c>
      <c r="C6" s="340">
        <v>84036768.959999993</v>
      </c>
      <c r="D6" s="340">
        <v>72478893</v>
      </c>
      <c r="E6" s="343">
        <f t="shared" ref="E6:E36" si="0">D6/C6*100</f>
        <v>86.246644054697853</v>
      </c>
      <c r="G6" s="252"/>
      <c r="H6" s="252"/>
      <c r="I6" s="252"/>
      <c r="J6" s="252"/>
      <c r="K6" s="252"/>
      <c r="L6" s="252"/>
      <c r="M6" s="231"/>
      <c r="N6" s="231"/>
    </row>
    <row r="7" spans="1:14" ht="15.6" x14ac:dyDescent="0.3">
      <c r="A7" s="280" t="s">
        <v>59</v>
      </c>
      <c r="B7" s="340">
        <v>130530378</v>
      </c>
      <c r="C7" s="340">
        <v>138338805</v>
      </c>
      <c r="D7" s="340">
        <v>117782751</v>
      </c>
      <c r="E7" s="343">
        <f t="shared" si="0"/>
        <v>85.140789672138624</v>
      </c>
      <c r="G7" s="252"/>
      <c r="H7" s="252"/>
      <c r="I7" s="252"/>
      <c r="J7" s="252"/>
      <c r="K7" s="252"/>
      <c r="L7" s="252"/>
      <c r="M7" s="231"/>
      <c r="N7" s="231"/>
    </row>
    <row r="8" spans="1:14" ht="15.6" x14ac:dyDescent="0.3">
      <c r="A8" s="280" t="s">
        <v>114</v>
      </c>
      <c r="B8" s="340">
        <v>22116534</v>
      </c>
      <c r="C8" s="340">
        <v>20018784</v>
      </c>
      <c r="D8" s="340">
        <v>17450163</v>
      </c>
      <c r="E8" s="343">
        <f t="shared" si="0"/>
        <v>87.168945925986321</v>
      </c>
      <c r="G8" s="252"/>
      <c r="H8" s="252"/>
      <c r="I8" s="252"/>
      <c r="J8" s="252"/>
      <c r="K8" s="252"/>
      <c r="L8" s="252"/>
      <c r="M8" s="231"/>
      <c r="N8" s="231"/>
    </row>
    <row r="9" spans="1:14" ht="15.6" x14ac:dyDescent="0.3">
      <c r="A9" s="280" t="s">
        <v>98</v>
      </c>
      <c r="B9" s="340">
        <v>9952800</v>
      </c>
      <c r="C9" s="340">
        <v>9652521</v>
      </c>
      <c r="D9" s="340">
        <v>7083900</v>
      </c>
      <c r="E9" s="343">
        <f t="shared" si="0"/>
        <v>73.389117723753202</v>
      </c>
      <c r="G9" s="252"/>
      <c r="H9" s="252"/>
      <c r="I9" s="252"/>
      <c r="J9" s="252"/>
      <c r="K9" s="252"/>
      <c r="L9" s="252"/>
      <c r="M9" s="231"/>
      <c r="N9" s="231"/>
    </row>
    <row r="10" spans="1:14" ht="15.6" x14ac:dyDescent="0.3">
      <c r="A10" s="280" t="s">
        <v>103</v>
      </c>
      <c r="B10" s="340">
        <v>9952800</v>
      </c>
      <c r="C10" s="340">
        <v>9045317.3399999999</v>
      </c>
      <c r="D10" s="340">
        <v>9045317.3399999999</v>
      </c>
      <c r="E10" s="343">
        <f t="shared" si="0"/>
        <v>100</v>
      </c>
      <c r="G10" s="252"/>
      <c r="H10" s="252"/>
      <c r="I10" s="252"/>
      <c r="J10" s="252"/>
      <c r="K10" s="252"/>
      <c r="L10" s="252"/>
      <c r="M10" s="231"/>
      <c r="N10" s="231"/>
    </row>
    <row r="11" spans="1:14" ht="15.6" x14ac:dyDescent="0.3">
      <c r="A11" s="280" t="s">
        <v>104</v>
      </c>
      <c r="B11" s="340">
        <v>7645000</v>
      </c>
      <c r="C11" s="340">
        <v>7645000</v>
      </c>
      <c r="D11" s="340">
        <v>7645000</v>
      </c>
      <c r="E11" s="343">
        <f t="shared" si="0"/>
        <v>100</v>
      </c>
      <c r="G11" s="252"/>
      <c r="H11" s="252"/>
      <c r="I11" s="252"/>
      <c r="J11" s="252"/>
      <c r="K11" s="252"/>
      <c r="L11" s="252"/>
      <c r="M11" s="231"/>
      <c r="N11" s="231"/>
    </row>
    <row r="12" spans="1:14" ht="15.6" x14ac:dyDescent="0.3">
      <c r="A12" s="280" t="s">
        <v>105</v>
      </c>
      <c r="B12" s="340">
        <v>7350005.0099999998</v>
      </c>
      <c r="C12" s="340">
        <v>7350005.0099999998</v>
      </c>
      <c r="D12" s="340">
        <v>7350005.0099999998</v>
      </c>
      <c r="E12" s="343">
        <f t="shared" si="0"/>
        <v>100</v>
      </c>
      <c r="G12" s="252"/>
      <c r="H12" s="252"/>
      <c r="I12" s="252"/>
      <c r="J12" s="252"/>
      <c r="K12" s="252"/>
      <c r="L12" s="252"/>
      <c r="M12" s="231"/>
      <c r="N12" s="231"/>
    </row>
    <row r="13" spans="1:14" ht="15.6" x14ac:dyDescent="0.3">
      <c r="A13" s="280" t="s">
        <v>106</v>
      </c>
      <c r="B13" s="340">
        <v>23095025.969999999</v>
      </c>
      <c r="C13" s="340">
        <v>23095025.969999999</v>
      </c>
      <c r="D13" s="340">
        <v>23095025.969999999</v>
      </c>
      <c r="E13" s="343">
        <f t="shared" si="0"/>
        <v>100</v>
      </c>
      <c r="G13" s="252"/>
      <c r="H13" s="252"/>
      <c r="I13" s="252"/>
      <c r="J13" s="252"/>
      <c r="K13" s="252"/>
      <c r="L13" s="252"/>
      <c r="M13" s="231"/>
      <c r="N13" s="231"/>
    </row>
    <row r="14" spans="1:14" ht="15.6" x14ac:dyDescent="0.3">
      <c r="A14" s="280" t="s">
        <v>97</v>
      </c>
      <c r="B14" s="340">
        <v>17518017</v>
      </c>
      <c r="C14" s="340">
        <v>16263335</v>
      </c>
      <c r="D14" s="340">
        <v>13660526</v>
      </c>
      <c r="E14" s="343">
        <f t="shared" si="0"/>
        <v>83.995847100241122</v>
      </c>
      <c r="G14" s="252"/>
      <c r="H14" s="252"/>
      <c r="I14" s="252"/>
      <c r="J14" s="252"/>
      <c r="K14" s="252"/>
      <c r="L14" s="252"/>
      <c r="M14" s="231"/>
      <c r="N14" s="231"/>
    </row>
    <row r="15" spans="1:14" ht="15.6" x14ac:dyDescent="0.3">
      <c r="A15" s="280" t="s">
        <v>95</v>
      </c>
      <c r="B15" s="340">
        <v>48519900</v>
      </c>
      <c r="C15" s="340">
        <v>47292858.689999998</v>
      </c>
      <c r="D15" s="340">
        <v>42087240.689999998</v>
      </c>
      <c r="E15" s="343">
        <f t="shared" si="0"/>
        <v>88.992803259954513</v>
      </c>
      <c r="G15" s="252"/>
      <c r="H15" s="252"/>
      <c r="I15" s="252"/>
      <c r="J15" s="252"/>
      <c r="K15" s="252"/>
      <c r="L15" s="252"/>
      <c r="M15" s="231"/>
      <c r="N15" s="231"/>
    </row>
    <row r="16" spans="1:14" ht="15.6" x14ac:dyDescent="0.3">
      <c r="A16" s="280" t="s">
        <v>63</v>
      </c>
      <c r="B16" s="340">
        <v>24891834</v>
      </c>
      <c r="C16" s="340">
        <v>22767143</v>
      </c>
      <c r="D16" s="340">
        <v>20164334</v>
      </c>
      <c r="E16" s="343">
        <f t="shared" si="0"/>
        <v>88.567695999449739</v>
      </c>
      <c r="G16" s="252"/>
      <c r="H16" s="252"/>
      <c r="I16" s="252"/>
      <c r="J16" s="252"/>
      <c r="K16" s="252"/>
      <c r="L16" s="252"/>
      <c r="M16" s="231"/>
      <c r="N16" s="231"/>
    </row>
    <row r="17" spans="1:14" ht="15.6" x14ac:dyDescent="0.3">
      <c r="A17" s="280" t="s">
        <v>7</v>
      </c>
      <c r="B17" s="340">
        <v>82800167.590000004</v>
      </c>
      <c r="C17" s="340">
        <v>80784361.920000002</v>
      </c>
      <c r="D17" s="340">
        <v>68100840</v>
      </c>
      <c r="E17" s="343">
        <f t="shared" si="0"/>
        <v>84.299533203517313</v>
      </c>
      <c r="G17" s="252"/>
      <c r="H17" s="252"/>
      <c r="I17" s="252"/>
      <c r="J17" s="252"/>
      <c r="K17" s="252"/>
      <c r="L17" s="252"/>
      <c r="M17" s="231"/>
      <c r="N17" s="231"/>
    </row>
    <row r="18" spans="1:14" ht="15.6" x14ac:dyDescent="0.3">
      <c r="A18" s="280" t="s">
        <v>133</v>
      </c>
      <c r="B18" s="340">
        <v>21921303.02</v>
      </c>
      <c r="C18" s="340">
        <v>21639537.399999999</v>
      </c>
      <c r="D18" s="340">
        <v>21639537.399999999</v>
      </c>
      <c r="E18" s="343">
        <f t="shared" si="0"/>
        <v>100</v>
      </c>
      <c r="G18" s="252"/>
      <c r="H18" s="252"/>
      <c r="I18" s="252"/>
      <c r="J18" s="252"/>
      <c r="K18" s="252"/>
      <c r="L18" s="252"/>
      <c r="M18" s="231"/>
      <c r="N18" s="231"/>
    </row>
    <row r="19" spans="1:14" ht="15.6" x14ac:dyDescent="0.3">
      <c r="A19" s="280" t="s">
        <v>96</v>
      </c>
      <c r="B19" s="340">
        <v>45635527</v>
      </c>
      <c r="C19" s="340">
        <v>43306724.969999999</v>
      </c>
      <c r="D19" s="340">
        <v>43306724.969999999</v>
      </c>
      <c r="E19" s="343">
        <f t="shared" si="0"/>
        <v>100</v>
      </c>
      <c r="G19" s="252"/>
      <c r="H19" s="252"/>
      <c r="I19" s="252"/>
      <c r="J19" s="252"/>
      <c r="K19" s="252"/>
      <c r="L19" s="252"/>
      <c r="M19" s="231"/>
      <c r="N19" s="231"/>
    </row>
    <row r="20" spans="1:14" ht="15.6" x14ac:dyDescent="0.3">
      <c r="A20" s="280" t="s">
        <v>110</v>
      </c>
      <c r="B20" s="340">
        <v>12728100</v>
      </c>
      <c r="C20" s="340">
        <v>11639230</v>
      </c>
      <c r="D20" s="340">
        <v>11639230</v>
      </c>
      <c r="E20" s="343">
        <f t="shared" si="0"/>
        <v>100</v>
      </c>
      <c r="G20" s="252"/>
      <c r="H20" s="252"/>
      <c r="I20" s="252"/>
      <c r="J20" s="252"/>
      <c r="K20" s="252"/>
      <c r="L20" s="252"/>
      <c r="M20" s="231"/>
      <c r="N20" s="231"/>
    </row>
    <row r="21" spans="1:14" ht="15.6" x14ac:dyDescent="0.3">
      <c r="A21" s="280" t="s">
        <v>111</v>
      </c>
      <c r="B21" s="340">
        <v>52931934</v>
      </c>
      <c r="C21" s="340">
        <v>51137319.649999999</v>
      </c>
      <c r="D21" s="340">
        <v>45931701.649999999</v>
      </c>
      <c r="E21" s="343">
        <f t="shared" si="0"/>
        <v>89.820315113054619</v>
      </c>
      <c r="G21" s="252"/>
      <c r="H21" s="252"/>
      <c r="I21" s="252"/>
      <c r="J21" s="252"/>
      <c r="K21" s="252"/>
      <c r="L21" s="252"/>
      <c r="M21" s="231"/>
      <c r="N21" s="231"/>
    </row>
    <row r="22" spans="1:14" ht="15.6" x14ac:dyDescent="0.3">
      <c r="A22" s="280" t="s">
        <v>134</v>
      </c>
      <c r="B22" s="340">
        <v>40075065</v>
      </c>
      <c r="C22" s="340">
        <v>40075065</v>
      </c>
      <c r="D22" s="340">
        <v>40075065</v>
      </c>
      <c r="E22" s="343">
        <f t="shared" si="0"/>
        <v>100</v>
      </c>
      <c r="G22" s="252"/>
      <c r="H22" s="252"/>
      <c r="I22" s="252"/>
      <c r="J22" s="252"/>
      <c r="K22" s="252"/>
      <c r="L22" s="252"/>
      <c r="M22" s="231"/>
      <c r="N22" s="231"/>
    </row>
    <row r="23" spans="1:14" ht="15.6" x14ac:dyDescent="0.3">
      <c r="A23" s="280" t="s">
        <v>107</v>
      </c>
      <c r="B23" s="340">
        <v>12402929</v>
      </c>
      <c r="C23" s="340">
        <v>15005738</v>
      </c>
      <c r="D23" s="340">
        <v>14852929</v>
      </c>
      <c r="E23" s="343">
        <f t="shared" si="0"/>
        <v>98.981662881225844</v>
      </c>
      <c r="G23" s="252"/>
      <c r="H23" s="252"/>
      <c r="I23" s="252"/>
      <c r="J23" s="252"/>
      <c r="K23" s="252"/>
      <c r="L23" s="252"/>
      <c r="M23" s="231"/>
      <c r="N23" s="231"/>
    </row>
    <row r="24" spans="1:14" ht="31.2" x14ac:dyDescent="0.3">
      <c r="A24" s="280" t="s">
        <v>135</v>
      </c>
      <c r="B24" s="340">
        <v>14694188</v>
      </c>
      <c r="C24" s="340">
        <v>14694188</v>
      </c>
      <c r="D24" s="340">
        <v>14694188</v>
      </c>
      <c r="E24" s="343">
        <f t="shared" si="0"/>
        <v>100</v>
      </c>
      <c r="G24" s="252"/>
      <c r="H24" s="252"/>
      <c r="I24" s="252"/>
      <c r="J24" s="252"/>
      <c r="K24" s="252"/>
      <c r="L24" s="252"/>
      <c r="M24" s="231"/>
      <c r="N24" s="231"/>
    </row>
    <row r="25" spans="1:14" ht="15.6" x14ac:dyDescent="0.3">
      <c r="A25" s="280" t="s">
        <v>112</v>
      </c>
      <c r="B25" s="340">
        <v>22872300</v>
      </c>
      <c r="C25" s="340">
        <v>22770679.34</v>
      </c>
      <c r="D25" s="340">
        <v>20167870.34</v>
      </c>
      <c r="E25" s="343">
        <f t="shared" si="0"/>
        <v>88.569471463120607</v>
      </c>
      <c r="G25" s="252"/>
      <c r="H25" s="252"/>
      <c r="I25" s="252"/>
      <c r="J25" s="252"/>
      <c r="K25" s="252"/>
      <c r="L25" s="252"/>
      <c r="M25" s="231"/>
      <c r="N25" s="231"/>
    </row>
    <row r="26" spans="1:14" ht="15.6" x14ac:dyDescent="0.3">
      <c r="A26" s="280" t="s">
        <v>136</v>
      </c>
      <c r="B26" s="340">
        <v>91515163</v>
      </c>
      <c r="C26" s="340">
        <v>91515163</v>
      </c>
      <c r="D26" s="340">
        <v>56908736</v>
      </c>
      <c r="E26" s="343">
        <f t="shared" si="0"/>
        <v>62.18503484499066</v>
      </c>
      <c r="G26" s="252"/>
      <c r="H26" s="252"/>
      <c r="I26" s="252"/>
      <c r="J26" s="252"/>
      <c r="K26" s="252"/>
      <c r="L26" s="252"/>
      <c r="M26" s="231"/>
      <c r="N26" s="231"/>
    </row>
    <row r="27" spans="1:14" ht="15.6" x14ac:dyDescent="0.3">
      <c r="A27" s="280" t="s">
        <v>137</v>
      </c>
      <c r="B27" s="340">
        <v>61927734</v>
      </c>
      <c r="C27" s="340">
        <v>61104961.590000004</v>
      </c>
      <c r="D27" s="340">
        <v>53330722.590000004</v>
      </c>
      <c r="E27" s="343">
        <f t="shared" si="0"/>
        <v>87.277237727169648</v>
      </c>
      <c r="G27" s="252"/>
      <c r="H27" s="252"/>
      <c r="I27" s="252"/>
      <c r="J27" s="252"/>
      <c r="K27" s="252"/>
      <c r="L27" s="252"/>
      <c r="M27" s="231"/>
      <c r="N27" s="231"/>
    </row>
    <row r="28" spans="1:14" ht="15.6" x14ac:dyDescent="0.3">
      <c r="A28" s="280" t="s">
        <v>138</v>
      </c>
      <c r="B28" s="340">
        <v>85374234</v>
      </c>
      <c r="C28" s="340">
        <v>85310247</v>
      </c>
      <c r="D28" s="340">
        <v>27726464</v>
      </c>
      <c r="E28" s="343">
        <f t="shared" si="0"/>
        <v>32.500742847456529</v>
      </c>
      <c r="G28" s="252"/>
      <c r="H28" s="252"/>
      <c r="I28" s="252"/>
      <c r="J28" s="252"/>
      <c r="K28" s="252"/>
      <c r="L28" s="252"/>
      <c r="M28" s="231"/>
      <c r="N28" s="231"/>
    </row>
    <row r="29" spans="1:14" ht="15.6" x14ac:dyDescent="0.3">
      <c r="A29" s="280" t="s">
        <v>139</v>
      </c>
      <c r="B29" s="340">
        <v>20101917</v>
      </c>
      <c r="C29" s="340">
        <v>18113469</v>
      </c>
      <c r="D29" s="340">
        <v>12907851</v>
      </c>
      <c r="E29" s="343">
        <f t="shared" si="0"/>
        <v>71.261065453558345</v>
      </c>
      <c r="G29" s="252"/>
      <c r="H29" s="252"/>
      <c r="I29" s="252"/>
      <c r="J29" s="252"/>
      <c r="K29" s="252"/>
      <c r="L29" s="252"/>
      <c r="M29" s="231"/>
      <c r="N29" s="231"/>
    </row>
    <row r="30" spans="1:14" ht="15.6" x14ac:dyDescent="0.3">
      <c r="A30" s="280" t="s">
        <v>56</v>
      </c>
      <c r="B30" s="340">
        <v>21703657</v>
      </c>
      <c r="C30" s="340">
        <v>21703657</v>
      </c>
      <c r="D30" s="340">
        <v>16498039</v>
      </c>
      <c r="E30" s="343">
        <f t="shared" si="0"/>
        <v>76.015019035732095</v>
      </c>
      <c r="G30" s="252"/>
      <c r="H30" s="252"/>
      <c r="I30" s="252"/>
      <c r="J30" s="252"/>
      <c r="K30" s="252"/>
      <c r="L30" s="252"/>
      <c r="M30" s="231"/>
      <c r="N30" s="231"/>
    </row>
    <row r="31" spans="1:14" ht="15.6" x14ac:dyDescent="0.3">
      <c r="A31" s="280" t="s">
        <v>39</v>
      </c>
      <c r="B31" s="340">
        <v>69070188</v>
      </c>
      <c r="C31" s="340">
        <v>67966156.010000005</v>
      </c>
      <c r="D31" s="340">
        <v>52417678.009999998</v>
      </c>
      <c r="E31" s="343">
        <f t="shared" si="0"/>
        <v>77.123205264525581</v>
      </c>
      <c r="G31" s="252"/>
      <c r="H31" s="252"/>
      <c r="I31" s="252"/>
      <c r="J31" s="252"/>
      <c r="K31" s="252"/>
      <c r="L31" s="252"/>
      <c r="M31" s="231"/>
      <c r="N31" s="231"/>
    </row>
    <row r="32" spans="1:14" ht="15.6" x14ac:dyDescent="0.3">
      <c r="A32" s="280" t="s">
        <v>108</v>
      </c>
      <c r="B32" s="340">
        <v>2583900</v>
      </c>
      <c r="C32" s="340">
        <v>2583900</v>
      </c>
      <c r="D32" s="340">
        <v>2583900</v>
      </c>
      <c r="E32" s="343">
        <f t="shared" si="0"/>
        <v>100</v>
      </c>
      <c r="G32" s="252"/>
      <c r="H32" s="252"/>
      <c r="I32" s="252"/>
      <c r="J32" s="252"/>
      <c r="K32" s="252"/>
      <c r="L32" s="252"/>
      <c r="M32" s="231"/>
      <c r="N32" s="231"/>
    </row>
    <row r="33" spans="1:14" ht="15.6" x14ac:dyDescent="0.3">
      <c r="A33" s="280" t="s">
        <v>109</v>
      </c>
      <c r="B33" s="340">
        <v>63342939</v>
      </c>
      <c r="C33" s="340">
        <v>63342939</v>
      </c>
      <c r="D33" s="340">
        <v>14847734</v>
      </c>
      <c r="E33" s="343">
        <f t="shared" si="0"/>
        <v>23.440235382826174</v>
      </c>
      <c r="G33" s="252"/>
      <c r="H33" s="252"/>
      <c r="I33" s="252"/>
      <c r="J33" s="252"/>
      <c r="K33" s="252"/>
      <c r="L33" s="252"/>
      <c r="M33" s="231"/>
      <c r="N33" s="231"/>
    </row>
    <row r="34" spans="1:14" ht="15.6" x14ac:dyDescent="0.3">
      <c r="A34" s="280" t="s">
        <v>140</v>
      </c>
      <c r="B34" s="340">
        <v>12728100</v>
      </c>
      <c r="C34" s="340">
        <v>12383976</v>
      </c>
      <c r="D34" s="340">
        <v>12383976</v>
      </c>
      <c r="E34" s="343">
        <f t="shared" si="0"/>
        <v>100</v>
      </c>
      <c r="G34" s="252"/>
      <c r="H34" s="252"/>
      <c r="I34" s="252"/>
      <c r="J34" s="252"/>
      <c r="K34" s="252"/>
      <c r="L34" s="252"/>
      <c r="M34" s="231"/>
      <c r="N34" s="231"/>
    </row>
    <row r="35" spans="1:14" ht="15.6" x14ac:dyDescent="0.3">
      <c r="A35" s="280" t="s">
        <v>141</v>
      </c>
      <c r="B35" s="340">
        <v>63277368</v>
      </c>
      <c r="C35" s="340">
        <v>61164228.68</v>
      </c>
      <c r="D35" s="340">
        <v>53355801.68</v>
      </c>
      <c r="E35" s="343">
        <f t="shared" si="0"/>
        <v>87.23367045000721</v>
      </c>
      <c r="G35" s="252"/>
      <c r="H35" s="252"/>
      <c r="I35" s="252"/>
      <c r="J35" s="252"/>
      <c r="K35" s="252"/>
      <c r="L35" s="252"/>
      <c r="M35" s="231"/>
      <c r="N35" s="231"/>
    </row>
    <row r="36" spans="1:14" ht="19.5" customHeight="1" x14ac:dyDescent="0.3">
      <c r="A36" s="8" t="s">
        <v>65</v>
      </c>
      <c r="B36" s="251">
        <f>SUM(B5:B35)</f>
        <v>1345512453.5900002</v>
      </c>
      <c r="C36" s="344">
        <f>SUM(C5:C35)</f>
        <v>1345627471.5300002</v>
      </c>
      <c r="D36" s="251">
        <f>SUM(D5:D35)</f>
        <v>1087611905.6500001</v>
      </c>
      <c r="E36" s="339">
        <f t="shared" si="0"/>
        <v>80.825631808287014</v>
      </c>
    </row>
    <row r="37" spans="1:14" x14ac:dyDescent="0.3">
      <c r="B37" s="17"/>
      <c r="C37" s="17"/>
      <c r="D37" s="17"/>
      <c r="E37" s="17"/>
    </row>
    <row r="38" spans="1:14" ht="15.6" x14ac:dyDescent="0.3">
      <c r="B38" s="236"/>
      <c r="C38" s="236"/>
      <c r="D38" s="132"/>
      <c r="E38" s="132"/>
    </row>
    <row r="39" spans="1:14" x14ac:dyDescent="0.3">
      <c r="A39" s="262"/>
      <c r="D39" s="262"/>
      <c r="E39" s="262"/>
    </row>
    <row r="40" spans="1:14" ht="52.8" customHeight="1" x14ac:dyDescent="0.3">
      <c r="A40" s="391" t="s">
        <v>472</v>
      </c>
      <c r="B40" s="391"/>
      <c r="C40" s="391"/>
      <c r="D40" s="391"/>
      <c r="E40" s="391"/>
    </row>
  </sheetData>
  <mergeCells count="2">
    <mergeCell ref="A40:E40"/>
    <mergeCell ref="A2:E2"/>
  </mergeCells>
  <pageMargins left="0.39370078740157483" right="0.35433070866141736" top="0.33" bottom="0.35433070866141736" header="0.15748031496062992" footer="0.15748031496062992"/>
  <pageSetup paperSize="9" scale="90" fitToHeight="0" orientation="portrait" r:id="rId1"/>
  <headerFooter>
    <oddHeader>&amp;C&amp;P</oddHeader>
  </headerFooter>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60"/>
  <dimension ref="A1:M38"/>
  <sheetViews>
    <sheetView view="pageBreakPreview" topLeftCell="A10" zoomScale="110" zoomScaleNormal="100" zoomScaleSheetLayoutView="110" workbookViewId="0">
      <selection activeCell="A39" sqref="A39:XFD43"/>
    </sheetView>
  </sheetViews>
  <sheetFormatPr defaultColWidth="9.109375" defaultRowHeight="15" x14ac:dyDescent="0.3"/>
  <cols>
    <col min="1" max="1" width="46" style="2" customWidth="1"/>
    <col min="2" max="2" width="16.88671875" style="2" customWidth="1"/>
    <col min="3" max="3" width="17.6640625" style="2" customWidth="1"/>
    <col min="4" max="4" width="14.6640625" style="2" customWidth="1"/>
    <col min="5" max="5" width="9" style="2" customWidth="1"/>
    <col min="6" max="6" width="9.109375" style="2"/>
    <col min="7" max="7" width="9.33203125" style="2" bestFit="1" customWidth="1"/>
    <col min="8" max="8" width="18.44140625" style="2" customWidth="1"/>
    <col min="9" max="9" width="9.33203125" style="2" bestFit="1" customWidth="1"/>
    <col min="10" max="12" width="19.6640625" style="2" customWidth="1"/>
    <col min="13" max="13" width="25.33203125" style="2" customWidth="1"/>
    <col min="14" max="16384" width="9.109375" style="2"/>
  </cols>
  <sheetData>
    <row r="1" spans="1:13" ht="16.8" customHeight="1" x14ac:dyDescent="0.3">
      <c r="A1" s="1"/>
      <c r="B1" s="1"/>
      <c r="C1" s="3"/>
      <c r="D1" s="265"/>
      <c r="E1" s="99" t="s">
        <v>26</v>
      </c>
      <c r="F1" s="98" t="s">
        <v>13</v>
      </c>
      <c r="G1" s="99" t="s">
        <v>32</v>
      </c>
      <c r="H1" s="99" t="s">
        <v>33</v>
      </c>
      <c r="I1" s="98" t="s">
        <v>31</v>
      </c>
      <c r="J1" s="99">
        <v>12243338</v>
      </c>
      <c r="K1" s="99">
        <v>12243338</v>
      </c>
      <c r="L1" s="99">
        <v>12243338</v>
      </c>
      <c r="M1" s="123"/>
    </row>
    <row r="2" spans="1:13" ht="96" customHeight="1" x14ac:dyDescent="0.3">
      <c r="A2" s="393" t="s">
        <v>473</v>
      </c>
      <c r="B2" s="387"/>
      <c r="C2" s="387"/>
      <c r="D2" s="387"/>
      <c r="E2" s="100"/>
      <c r="F2" s="100"/>
      <c r="G2" s="100"/>
      <c r="H2" s="100"/>
      <c r="I2" s="100"/>
      <c r="J2" s="130"/>
      <c r="K2" s="130"/>
      <c r="L2" s="130"/>
    </row>
    <row r="3" spans="1:13" ht="20.25" customHeight="1" x14ac:dyDescent="0.3">
      <c r="A3" s="1"/>
      <c r="B3" s="1"/>
      <c r="C3" s="4"/>
      <c r="D3" s="4" t="s">
        <v>0</v>
      </c>
      <c r="E3" s="101"/>
      <c r="F3" s="101"/>
      <c r="G3" s="101"/>
      <c r="H3" s="101"/>
      <c r="I3" s="102"/>
      <c r="J3" s="103"/>
      <c r="K3" s="103"/>
      <c r="L3" s="103"/>
    </row>
    <row r="4" spans="1:13" ht="40.799999999999997" customHeight="1" x14ac:dyDescent="0.3">
      <c r="A4" s="5" t="s">
        <v>3</v>
      </c>
      <c r="B4" s="295" t="s">
        <v>379</v>
      </c>
      <c r="C4" s="295" t="s">
        <v>380</v>
      </c>
      <c r="D4" s="295" t="s">
        <v>407</v>
      </c>
      <c r="J4" s="10"/>
      <c r="K4" s="10"/>
      <c r="L4" s="10"/>
    </row>
    <row r="5" spans="1:13" ht="15.6" x14ac:dyDescent="0.3">
      <c r="A5" s="174" t="s">
        <v>5</v>
      </c>
      <c r="B5" s="173">
        <v>1194472</v>
      </c>
      <c r="C5" s="296">
        <v>1194472</v>
      </c>
      <c r="D5" s="301">
        <f>C5/B5*100</f>
        <v>100</v>
      </c>
      <c r="H5" s="231"/>
      <c r="I5" s="231"/>
      <c r="J5" s="231"/>
      <c r="K5" s="6"/>
      <c r="L5" s="231"/>
      <c r="M5" s="231"/>
    </row>
    <row r="6" spans="1:13" ht="15.6" x14ac:dyDescent="0.3">
      <c r="A6" s="174" t="s">
        <v>6</v>
      </c>
      <c r="B6" s="173">
        <v>597236</v>
      </c>
      <c r="C6" s="296">
        <v>597236</v>
      </c>
      <c r="D6" s="301">
        <f t="shared" ref="D6:D36" si="0">C6/B6*100</f>
        <v>100</v>
      </c>
      <c r="H6" s="231"/>
      <c r="I6" s="231"/>
      <c r="J6" s="231"/>
      <c r="K6" s="231"/>
      <c r="L6" s="231"/>
      <c r="M6" s="231"/>
    </row>
    <row r="7" spans="1:13" ht="15.6" x14ac:dyDescent="0.3">
      <c r="A7" s="257" t="s">
        <v>59</v>
      </c>
      <c r="B7" s="173">
        <v>597236</v>
      </c>
      <c r="C7" s="296">
        <v>597236</v>
      </c>
      <c r="D7" s="301">
        <f t="shared" si="0"/>
        <v>100</v>
      </c>
      <c r="H7" s="231"/>
      <c r="I7" s="231"/>
      <c r="J7" s="231"/>
      <c r="K7" s="231"/>
      <c r="L7" s="231"/>
      <c r="M7" s="231"/>
    </row>
    <row r="8" spans="1:13" ht="15.6" x14ac:dyDescent="0.3">
      <c r="A8" s="257" t="s">
        <v>114</v>
      </c>
      <c r="B8" s="173">
        <v>298618</v>
      </c>
      <c r="C8" s="296">
        <v>295934.71000000002</v>
      </c>
      <c r="D8" s="301">
        <f t="shared" si="0"/>
        <v>99.101430590252434</v>
      </c>
      <c r="H8" s="231"/>
      <c r="I8" s="231"/>
      <c r="J8" s="231"/>
      <c r="K8" s="231"/>
      <c r="L8" s="231"/>
      <c r="M8" s="231"/>
    </row>
    <row r="9" spans="1:13" ht="15.6" x14ac:dyDescent="0.3">
      <c r="A9" s="257" t="s">
        <v>98</v>
      </c>
      <c r="B9" s="173">
        <v>298618</v>
      </c>
      <c r="C9" s="296">
        <v>189550.68</v>
      </c>
      <c r="D9" s="301">
        <f t="shared" si="0"/>
        <v>63.475972647328696</v>
      </c>
      <c r="H9" s="231"/>
      <c r="I9" s="231"/>
      <c r="J9" s="231"/>
      <c r="K9" s="231"/>
      <c r="L9" s="231"/>
      <c r="M9" s="231"/>
    </row>
    <row r="10" spans="1:13" ht="15.6" x14ac:dyDescent="0.3">
      <c r="A10" s="257" t="s">
        <v>103</v>
      </c>
      <c r="B10" s="173">
        <v>298618</v>
      </c>
      <c r="C10" s="296">
        <v>298618</v>
      </c>
      <c r="D10" s="301">
        <f t="shared" si="0"/>
        <v>100</v>
      </c>
      <c r="H10" s="231"/>
      <c r="I10" s="231"/>
      <c r="J10" s="231"/>
      <c r="K10" s="231"/>
      <c r="L10" s="231"/>
      <c r="M10" s="231"/>
    </row>
    <row r="11" spans="1:13" ht="15.6" x14ac:dyDescent="0.3">
      <c r="A11" s="257" t="s">
        <v>104</v>
      </c>
      <c r="B11" s="173">
        <v>597236</v>
      </c>
      <c r="C11" s="296">
        <v>597236</v>
      </c>
      <c r="D11" s="301">
        <f t="shared" si="0"/>
        <v>100</v>
      </c>
      <c r="H11" s="231"/>
      <c r="I11" s="231"/>
      <c r="J11" s="231"/>
      <c r="K11" s="231"/>
      <c r="L11" s="231"/>
      <c r="M11" s="231"/>
    </row>
    <row r="12" spans="1:13" ht="15.6" x14ac:dyDescent="0.3">
      <c r="A12" s="257" t="s">
        <v>105</v>
      </c>
      <c r="B12" s="173">
        <v>298618</v>
      </c>
      <c r="C12" s="296">
        <v>298618</v>
      </c>
      <c r="D12" s="301">
        <f t="shared" si="0"/>
        <v>100</v>
      </c>
      <c r="H12" s="231"/>
      <c r="I12" s="231"/>
      <c r="J12" s="231"/>
      <c r="K12" s="231"/>
      <c r="L12" s="231"/>
      <c r="M12" s="231"/>
    </row>
    <row r="13" spans="1:13" ht="15.6" x14ac:dyDescent="0.3">
      <c r="A13" s="257" t="s">
        <v>106</v>
      </c>
      <c r="B13" s="173">
        <v>298618</v>
      </c>
      <c r="C13" s="296">
        <v>178051.4</v>
      </c>
      <c r="D13" s="301">
        <f t="shared" si="0"/>
        <v>59.625139810728086</v>
      </c>
      <c r="H13" s="231"/>
      <c r="I13" s="231"/>
      <c r="J13" s="231"/>
      <c r="K13" s="231"/>
      <c r="L13" s="231"/>
      <c r="M13" s="231"/>
    </row>
    <row r="14" spans="1:13" ht="15.6" x14ac:dyDescent="0.3">
      <c r="A14" s="257" t="s">
        <v>97</v>
      </c>
      <c r="B14" s="173">
        <v>298618</v>
      </c>
      <c r="C14" s="296">
        <v>298618</v>
      </c>
      <c r="D14" s="301">
        <f t="shared" si="0"/>
        <v>100</v>
      </c>
      <c r="H14" s="231"/>
      <c r="I14" s="231"/>
      <c r="J14" s="231"/>
      <c r="K14" s="231"/>
      <c r="L14" s="231"/>
      <c r="M14" s="231"/>
    </row>
    <row r="15" spans="1:13" ht="15.6" x14ac:dyDescent="0.3">
      <c r="A15" s="257" t="s">
        <v>95</v>
      </c>
      <c r="B15" s="173">
        <v>597236</v>
      </c>
      <c r="C15" s="296">
        <v>597236</v>
      </c>
      <c r="D15" s="301">
        <f t="shared" si="0"/>
        <v>100</v>
      </c>
      <c r="H15" s="231"/>
      <c r="I15" s="231"/>
      <c r="J15" s="231"/>
      <c r="K15" s="231"/>
      <c r="L15" s="231"/>
      <c r="M15" s="231"/>
    </row>
    <row r="16" spans="1:13" ht="15.6" x14ac:dyDescent="0.3">
      <c r="A16" s="257" t="s">
        <v>63</v>
      </c>
      <c r="B16" s="173">
        <v>298618</v>
      </c>
      <c r="C16" s="296">
        <v>298618</v>
      </c>
      <c r="D16" s="301">
        <f t="shared" si="0"/>
        <v>100</v>
      </c>
      <c r="H16" s="231"/>
      <c r="I16" s="231"/>
      <c r="J16" s="231"/>
      <c r="K16" s="231"/>
      <c r="L16" s="231"/>
      <c r="M16" s="231"/>
    </row>
    <row r="17" spans="1:13" ht="15.6" x14ac:dyDescent="0.3">
      <c r="A17" s="174" t="s">
        <v>7</v>
      </c>
      <c r="B17" s="173">
        <v>447927</v>
      </c>
      <c r="C17" s="296">
        <v>306553.19</v>
      </c>
      <c r="D17" s="301">
        <f t="shared" si="0"/>
        <v>68.438203100058715</v>
      </c>
      <c r="H17" s="231"/>
      <c r="I17" s="231"/>
      <c r="J17" s="231"/>
      <c r="K17" s="231"/>
      <c r="L17" s="231"/>
      <c r="M17" s="231"/>
    </row>
    <row r="18" spans="1:13" ht="15.6" x14ac:dyDescent="0.3">
      <c r="A18" s="257" t="s">
        <v>133</v>
      </c>
      <c r="B18" s="173">
        <v>298618</v>
      </c>
      <c r="C18" s="296">
        <v>298618</v>
      </c>
      <c r="D18" s="301">
        <f t="shared" si="0"/>
        <v>100</v>
      </c>
      <c r="H18" s="231"/>
      <c r="I18" s="231"/>
      <c r="J18" s="231"/>
      <c r="K18" s="231"/>
      <c r="L18" s="231"/>
      <c r="M18" s="231"/>
    </row>
    <row r="19" spans="1:13" ht="15.6" x14ac:dyDescent="0.3">
      <c r="A19" s="257" t="s">
        <v>96</v>
      </c>
      <c r="B19" s="173">
        <v>447927</v>
      </c>
      <c r="C19" s="296">
        <v>445776</v>
      </c>
      <c r="D19" s="301">
        <f t="shared" si="0"/>
        <v>99.519787822569299</v>
      </c>
      <c r="H19" s="231"/>
      <c r="I19" s="231"/>
      <c r="J19" s="231"/>
      <c r="K19" s="231"/>
      <c r="L19" s="231"/>
      <c r="M19" s="231"/>
    </row>
    <row r="20" spans="1:13" ht="15.6" x14ac:dyDescent="0.3">
      <c r="A20" s="257" t="s">
        <v>110</v>
      </c>
      <c r="B20" s="173">
        <v>298618</v>
      </c>
      <c r="C20" s="296">
        <v>298618</v>
      </c>
      <c r="D20" s="301">
        <f t="shared" si="0"/>
        <v>100</v>
      </c>
      <c r="H20" s="231"/>
      <c r="I20" s="231"/>
      <c r="J20" s="231"/>
      <c r="K20" s="231"/>
      <c r="L20" s="231"/>
      <c r="M20" s="231"/>
    </row>
    <row r="21" spans="1:13" ht="15.6" x14ac:dyDescent="0.3">
      <c r="A21" s="257" t="s">
        <v>111</v>
      </c>
      <c r="B21" s="173">
        <v>298618</v>
      </c>
      <c r="C21" s="296">
        <v>298618</v>
      </c>
      <c r="D21" s="301">
        <f t="shared" si="0"/>
        <v>100</v>
      </c>
      <c r="H21" s="231"/>
      <c r="I21" s="231"/>
      <c r="J21" s="231"/>
      <c r="K21" s="231"/>
      <c r="L21" s="231"/>
      <c r="M21" s="231"/>
    </row>
    <row r="22" spans="1:13" ht="15.6" x14ac:dyDescent="0.3">
      <c r="A22" s="257" t="s">
        <v>134</v>
      </c>
      <c r="B22" s="173">
        <v>298618</v>
      </c>
      <c r="C22" s="296">
        <v>298618</v>
      </c>
      <c r="D22" s="301">
        <f t="shared" si="0"/>
        <v>100</v>
      </c>
      <c r="H22" s="231"/>
      <c r="I22" s="231"/>
      <c r="J22" s="231"/>
      <c r="K22" s="231"/>
      <c r="L22" s="231"/>
      <c r="M22" s="231"/>
    </row>
    <row r="23" spans="1:13" ht="15.6" x14ac:dyDescent="0.3">
      <c r="A23" s="257" t="s">
        <v>107</v>
      </c>
      <c r="B23" s="173">
        <v>298618</v>
      </c>
      <c r="C23" s="296">
        <v>298618</v>
      </c>
      <c r="D23" s="301">
        <f t="shared" si="0"/>
        <v>100</v>
      </c>
      <c r="H23" s="231"/>
      <c r="I23" s="231"/>
      <c r="J23" s="231"/>
      <c r="K23" s="231"/>
      <c r="L23" s="231"/>
      <c r="M23" s="231"/>
    </row>
    <row r="24" spans="1:13" ht="15.6" x14ac:dyDescent="0.3">
      <c r="A24" s="257" t="s">
        <v>135</v>
      </c>
      <c r="B24" s="173">
        <v>298618</v>
      </c>
      <c r="C24" s="296">
        <v>298618</v>
      </c>
      <c r="D24" s="301">
        <f t="shared" si="0"/>
        <v>100</v>
      </c>
      <c r="H24" s="231"/>
      <c r="I24" s="231"/>
      <c r="J24" s="231"/>
      <c r="K24" s="231"/>
      <c r="L24" s="231"/>
      <c r="M24" s="231"/>
    </row>
    <row r="25" spans="1:13" ht="15.6" x14ac:dyDescent="0.3">
      <c r="A25" s="257" t="s">
        <v>112</v>
      </c>
      <c r="B25" s="173">
        <v>298618</v>
      </c>
      <c r="C25" s="296">
        <v>261067.61</v>
      </c>
      <c r="D25" s="301">
        <f t="shared" si="0"/>
        <v>87.425275770382228</v>
      </c>
      <c r="H25" s="231"/>
      <c r="I25" s="231"/>
      <c r="J25" s="231"/>
      <c r="K25" s="231"/>
      <c r="L25" s="231"/>
      <c r="M25" s="231"/>
    </row>
    <row r="26" spans="1:13" ht="15.6" x14ac:dyDescent="0.3">
      <c r="A26" s="257" t="s">
        <v>136</v>
      </c>
      <c r="B26" s="173">
        <v>298618</v>
      </c>
      <c r="C26" s="296">
        <v>162369.5</v>
      </c>
      <c r="D26" s="301">
        <f t="shared" si="0"/>
        <v>54.373647938168503</v>
      </c>
      <c r="H26" s="231"/>
      <c r="I26" s="231"/>
      <c r="J26" s="231"/>
      <c r="K26" s="231"/>
      <c r="L26" s="231"/>
      <c r="M26" s="231"/>
    </row>
    <row r="27" spans="1:13" ht="15.6" x14ac:dyDescent="0.3">
      <c r="A27" s="257" t="s">
        <v>137</v>
      </c>
      <c r="B27" s="173">
        <v>298618</v>
      </c>
      <c r="C27" s="296">
        <v>298618</v>
      </c>
      <c r="D27" s="301">
        <f t="shared" si="0"/>
        <v>100</v>
      </c>
      <c r="H27" s="231"/>
      <c r="I27" s="231"/>
      <c r="J27" s="231"/>
      <c r="K27" s="231"/>
      <c r="L27" s="231"/>
      <c r="M27" s="231"/>
    </row>
    <row r="28" spans="1:13" ht="15.6" x14ac:dyDescent="0.3">
      <c r="A28" s="257" t="s">
        <v>138</v>
      </c>
      <c r="B28" s="173">
        <v>447927</v>
      </c>
      <c r="C28" s="296">
        <v>282821</v>
      </c>
      <c r="D28" s="301">
        <f t="shared" si="0"/>
        <v>63.139975933578462</v>
      </c>
      <c r="H28" s="231"/>
      <c r="I28" s="231"/>
      <c r="J28" s="231"/>
      <c r="K28" s="231"/>
      <c r="L28" s="231"/>
      <c r="M28" s="231"/>
    </row>
    <row r="29" spans="1:13" ht="15.6" x14ac:dyDescent="0.3">
      <c r="A29" s="257" t="s">
        <v>139</v>
      </c>
      <c r="B29" s="173">
        <v>298618</v>
      </c>
      <c r="C29" s="296">
        <v>298618</v>
      </c>
      <c r="D29" s="301">
        <f t="shared" si="0"/>
        <v>100</v>
      </c>
      <c r="H29" s="231"/>
      <c r="I29" s="231"/>
      <c r="J29" s="231"/>
      <c r="K29" s="231"/>
      <c r="L29" s="231"/>
      <c r="M29" s="231"/>
    </row>
    <row r="30" spans="1:13" ht="15.6" x14ac:dyDescent="0.3">
      <c r="A30" s="257" t="s">
        <v>56</v>
      </c>
      <c r="B30" s="173">
        <v>298618</v>
      </c>
      <c r="C30" s="296">
        <v>298618</v>
      </c>
      <c r="D30" s="301">
        <f t="shared" si="0"/>
        <v>100</v>
      </c>
      <c r="H30" s="231"/>
      <c r="I30" s="231"/>
      <c r="J30" s="231"/>
      <c r="K30" s="231"/>
      <c r="L30" s="231"/>
      <c r="M30" s="231"/>
    </row>
    <row r="31" spans="1:13" ht="15.6" x14ac:dyDescent="0.3">
      <c r="A31" s="176" t="s">
        <v>39</v>
      </c>
      <c r="B31" s="175">
        <v>447927</v>
      </c>
      <c r="C31" s="237">
        <v>424149.17</v>
      </c>
      <c r="D31" s="301">
        <f t="shared" si="0"/>
        <v>94.691583673232458</v>
      </c>
      <c r="H31" s="231"/>
      <c r="I31" s="231"/>
      <c r="J31" s="231"/>
      <c r="K31" s="231"/>
      <c r="L31" s="231"/>
      <c r="M31" s="231"/>
    </row>
    <row r="32" spans="1:13" ht="15.6" x14ac:dyDescent="0.3">
      <c r="A32" s="176" t="s">
        <v>108</v>
      </c>
      <c r="B32" s="175">
        <v>298618</v>
      </c>
      <c r="C32" s="237">
        <v>298618</v>
      </c>
      <c r="D32" s="301">
        <f t="shared" si="0"/>
        <v>100</v>
      </c>
      <c r="H32" s="231"/>
      <c r="I32" s="231"/>
      <c r="J32" s="231"/>
      <c r="K32" s="231"/>
      <c r="L32" s="231"/>
      <c r="M32" s="231"/>
    </row>
    <row r="33" spans="1:13" ht="15.6" x14ac:dyDescent="0.3">
      <c r="A33" s="176" t="s">
        <v>109</v>
      </c>
      <c r="B33" s="175">
        <v>298618</v>
      </c>
      <c r="C33" s="237">
        <v>220966.3</v>
      </c>
      <c r="D33" s="301">
        <f t="shared" si="0"/>
        <v>73.996309666530479</v>
      </c>
      <c r="H33" s="231"/>
      <c r="I33" s="231"/>
      <c r="J33" s="231"/>
      <c r="K33" s="231"/>
      <c r="L33" s="231"/>
      <c r="M33" s="231"/>
    </row>
    <row r="34" spans="1:13" ht="15.6" x14ac:dyDescent="0.3">
      <c r="A34" s="176" t="s">
        <v>140</v>
      </c>
      <c r="B34" s="175">
        <v>447927</v>
      </c>
      <c r="C34" s="237">
        <v>447927</v>
      </c>
      <c r="D34" s="301">
        <f t="shared" si="0"/>
        <v>100</v>
      </c>
      <c r="H34" s="231"/>
      <c r="I34" s="231"/>
      <c r="J34" s="231"/>
      <c r="K34" s="231"/>
      <c r="L34" s="231"/>
      <c r="M34" s="231"/>
    </row>
    <row r="35" spans="1:13" ht="15.6" x14ac:dyDescent="0.3">
      <c r="A35" s="176" t="s">
        <v>141</v>
      </c>
      <c r="B35" s="175">
        <v>447927</v>
      </c>
      <c r="C35" s="237">
        <v>374107.87</v>
      </c>
      <c r="D35" s="301">
        <f t="shared" si="0"/>
        <v>83.51983024019539</v>
      </c>
      <c r="H35" s="231"/>
      <c r="I35" s="231"/>
      <c r="J35" s="231"/>
      <c r="K35" s="231"/>
      <c r="L35" s="231"/>
      <c r="M35" s="231"/>
    </row>
    <row r="36" spans="1:13" ht="19.5" customHeight="1" x14ac:dyDescent="0.3">
      <c r="A36" s="8" t="s">
        <v>65</v>
      </c>
      <c r="B36" s="9">
        <f>SUM(B5:B35)</f>
        <v>12243338</v>
      </c>
      <c r="C36" s="105">
        <f>SUM(C5:C35)</f>
        <v>11353342.43</v>
      </c>
      <c r="D36" s="302">
        <f t="shared" si="0"/>
        <v>92.730776770191255</v>
      </c>
    </row>
    <row r="38" spans="1:13" ht="15.6" x14ac:dyDescent="0.3">
      <c r="B38" s="132"/>
      <c r="C38" s="132"/>
      <c r="D38" s="132"/>
    </row>
  </sheetData>
  <mergeCells count="1">
    <mergeCell ref="A2:D2"/>
  </mergeCells>
  <pageMargins left="0.39370078740157483" right="0.39370078740157483" top="0.22" bottom="0.37" header="0.17" footer="0.17"/>
  <pageSetup paperSize="9" fitToHeight="0" orientation="portrait"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7"/>
  <dimension ref="A1:N40"/>
  <sheetViews>
    <sheetView view="pageBreakPreview" topLeftCell="A10" zoomScale="110" zoomScaleNormal="100" zoomScaleSheetLayoutView="110" workbookViewId="0">
      <selection activeCell="A39" sqref="A39:XFD44"/>
    </sheetView>
  </sheetViews>
  <sheetFormatPr defaultColWidth="9.33203125" defaultRowHeight="15" x14ac:dyDescent="0.3"/>
  <cols>
    <col min="1" max="1" width="42.109375" style="2" customWidth="1"/>
    <col min="2" max="2" width="15.44140625" style="2" customWidth="1"/>
    <col min="3" max="3" width="16.88671875" style="262" customWidth="1"/>
    <col min="4" max="4" width="16.5546875" style="2" customWidth="1"/>
    <col min="5" max="5" width="13.44140625" style="2" customWidth="1"/>
    <col min="6" max="6" width="8.44140625" style="2" customWidth="1"/>
    <col min="7" max="8" width="6.6640625" style="2" customWidth="1"/>
    <col min="9" max="9" width="18.44140625" style="2" customWidth="1"/>
    <col min="10" max="10" width="9.33203125" style="2" bestFit="1" customWidth="1"/>
    <col min="11" max="13" width="19.6640625" style="2" customWidth="1"/>
    <col min="14" max="14" width="16.109375" style="2" customWidth="1"/>
    <col min="15" max="16384" width="9.33203125" style="2"/>
  </cols>
  <sheetData>
    <row r="1" spans="1:14" ht="13.8" customHeight="1" x14ac:dyDescent="0.3">
      <c r="A1" s="1"/>
      <c r="B1" s="1"/>
      <c r="C1" s="291"/>
      <c r="D1" s="3"/>
      <c r="E1" s="265"/>
      <c r="F1" s="99" t="s">
        <v>26</v>
      </c>
      <c r="G1" s="98" t="s">
        <v>24</v>
      </c>
      <c r="H1" s="99" t="s">
        <v>13</v>
      </c>
      <c r="I1" s="99" t="s">
        <v>160</v>
      </c>
      <c r="J1" s="98" t="s">
        <v>31</v>
      </c>
      <c r="K1" s="99">
        <f>B36</f>
        <v>4050800</v>
      </c>
      <c r="L1" s="99">
        <f t="shared" ref="L1:M1" si="0">D36</f>
        <v>2804579.1</v>
      </c>
      <c r="M1" s="99">
        <f t="shared" si="0"/>
        <v>69.235190579638598</v>
      </c>
      <c r="N1" s="123"/>
    </row>
    <row r="2" spans="1:14" ht="88.2" customHeight="1" x14ac:dyDescent="0.3">
      <c r="A2" s="393" t="s">
        <v>474</v>
      </c>
      <c r="B2" s="387"/>
      <c r="C2" s="387"/>
      <c r="D2" s="387"/>
      <c r="E2" s="387"/>
      <c r="F2" s="100"/>
      <c r="G2" s="100"/>
      <c r="H2" s="100"/>
      <c r="I2" s="100"/>
      <c r="J2" s="100"/>
      <c r="K2" s="100"/>
      <c r="L2" s="100"/>
      <c r="M2" s="100"/>
    </row>
    <row r="3" spans="1:14" ht="20.25" customHeight="1" x14ac:dyDescent="0.3">
      <c r="A3" s="222"/>
      <c r="B3" s="222"/>
      <c r="C3" s="291"/>
      <c r="D3" s="221"/>
      <c r="E3" s="221"/>
      <c r="F3" s="101"/>
      <c r="G3" s="101"/>
      <c r="H3" s="101"/>
      <c r="I3" s="101"/>
      <c r="J3" s="102"/>
      <c r="K3" s="103"/>
      <c r="L3" s="103"/>
      <c r="M3" s="103"/>
    </row>
    <row r="4" spans="1:14" ht="102" customHeight="1" x14ac:dyDescent="0.3">
      <c r="A4" s="80" t="s">
        <v>3</v>
      </c>
      <c r="B4" s="295" t="s">
        <v>382</v>
      </c>
      <c r="C4" s="295" t="s">
        <v>383</v>
      </c>
      <c r="D4" s="295" t="s">
        <v>380</v>
      </c>
      <c r="E4" s="295" t="s">
        <v>384</v>
      </c>
      <c r="K4" s="56"/>
      <c r="L4" s="56"/>
      <c r="M4" s="56"/>
    </row>
    <row r="5" spans="1:14" ht="15.6" x14ac:dyDescent="0.3">
      <c r="A5" s="76" t="s">
        <v>5</v>
      </c>
      <c r="B5" s="77">
        <v>797200</v>
      </c>
      <c r="C5" s="77">
        <v>797200</v>
      </c>
      <c r="D5" s="77">
        <v>754269.14</v>
      </c>
      <c r="E5" s="368">
        <f>D5/C5*100</f>
        <v>94.614794279979932</v>
      </c>
      <c r="I5" s="231"/>
      <c r="J5" s="231"/>
      <c r="K5" s="231"/>
      <c r="L5" s="6"/>
      <c r="M5" s="231"/>
      <c r="N5" s="231"/>
    </row>
    <row r="6" spans="1:14" ht="15.6" x14ac:dyDescent="0.3">
      <c r="A6" s="76" t="s">
        <v>6</v>
      </c>
      <c r="B6" s="77">
        <v>101600</v>
      </c>
      <c r="C6" s="77">
        <v>101600</v>
      </c>
      <c r="D6" s="77">
        <v>101600</v>
      </c>
      <c r="E6" s="368">
        <f t="shared" ref="E6:E36" si="1">D6/C6*100</f>
        <v>100</v>
      </c>
      <c r="I6" s="231"/>
      <c r="J6" s="231"/>
      <c r="K6" s="231"/>
      <c r="L6" s="231"/>
      <c r="M6" s="231"/>
      <c r="N6" s="231"/>
    </row>
    <row r="7" spans="1:14" ht="15.6" x14ac:dyDescent="0.3">
      <c r="A7" s="76" t="s">
        <v>59</v>
      </c>
      <c r="B7" s="77">
        <v>380000</v>
      </c>
      <c r="C7" s="77">
        <v>328800</v>
      </c>
      <c r="D7" s="77">
        <v>252400</v>
      </c>
      <c r="E7" s="368">
        <f t="shared" si="1"/>
        <v>76.763990267639898</v>
      </c>
      <c r="I7" s="231"/>
      <c r="J7" s="231"/>
      <c r="K7" s="231"/>
      <c r="L7" s="231"/>
      <c r="M7" s="231"/>
      <c r="N7" s="231"/>
    </row>
    <row r="8" spans="1:14" ht="15.6" x14ac:dyDescent="0.3">
      <c r="A8" s="76" t="s">
        <v>114</v>
      </c>
      <c r="B8" s="77">
        <v>142400</v>
      </c>
      <c r="C8" s="77">
        <v>142400</v>
      </c>
      <c r="D8" s="77">
        <v>91900</v>
      </c>
      <c r="E8" s="368">
        <f t="shared" si="1"/>
        <v>64.536516853932582</v>
      </c>
      <c r="I8" s="231"/>
      <c r="J8" s="231"/>
      <c r="K8" s="231"/>
      <c r="L8" s="231"/>
      <c r="M8" s="231"/>
      <c r="N8" s="231"/>
    </row>
    <row r="9" spans="1:14" ht="15.6" x14ac:dyDescent="0.3">
      <c r="A9" s="76" t="s">
        <v>98</v>
      </c>
      <c r="B9" s="77">
        <v>82400</v>
      </c>
      <c r="C9" s="77">
        <v>82400</v>
      </c>
      <c r="D9" s="77">
        <v>33600</v>
      </c>
      <c r="E9" s="368">
        <f t="shared" si="1"/>
        <v>40.776699029126213</v>
      </c>
      <c r="I9" s="231"/>
      <c r="J9" s="231"/>
      <c r="K9" s="231"/>
      <c r="L9" s="231"/>
      <c r="M9" s="231"/>
      <c r="N9" s="231"/>
    </row>
    <row r="10" spans="1:14" ht="15.6" x14ac:dyDescent="0.3">
      <c r="A10" s="76" t="s">
        <v>103</v>
      </c>
      <c r="B10" s="77">
        <v>68000</v>
      </c>
      <c r="C10" s="77">
        <v>68000</v>
      </c>
      <c r="D10" s="77">
        <v>54300</v>
      </c>
      <c r="E10" s="368">
        <f t="shared" si="1"/>
        <v>79.852941176470594</v>
      </c>
      <c r="I10" s="231"/>
      <c r="J10" s="231"/>
      <c r="K10" s="231"/>
      <c r="L10" s="231"/>
      <c r="M10" s="231"/>
      <c r="N10" s="231"/>
    </row>
    <row r="11" spans="1:14" ht="15.6" x14ac:dyDescent="0.3">
      <c r="A11" s="76" t="s">
        <v>104</v>
      </c>
      <c r="B11" s="77">
        <v>68000</v>
      </c>
      <c r="C11" s="77">
        <v>119200</v>
      </c>
      <c r="D11" s="77">
        <v>119200</v>
      </c>
      <c r="E11" s="368">
        <f t="shared" si="1"/>
        <v>100</v>
      </c>
      <c r="I11" s="231"/>
      <c r="J11" s="231"/>
      <c r="K11" s="231"/>
      <c r="L11" s="231"/>
      <c r="M11" s="231"/>
      <c r="N11" s="231"/>
    </row>
    <row r="12" spans="1:14" ht="15.6" x14ac:dyDescent="0.3">
      <c r="A12" s="76" t="s">
        <v>105</v>
      </c>
      <c r="B12" s="77">
        <v>42800</v>
      </c>
      <c r="C12" s="77">
        <v>42800</v>
      </c>
      <c r="D12" s="77">
        <v>32200</v>
      </c>
      <c r="E12" s="368">
        <f t="shared" si="1"/>
        <v>75.233644859813083</v>
      </c>
      <c r="I12" s="231"/>
      <c r="J12" s="231"/>
      <c r="K12" s="231"/>
      <c r="L12" s="231"/>
      <c r="M12" s="231"/>
      <c r="N12" s="231"/>
    </row>
    <row r="13" spans="1:14" ht="15.6" x14ac:dyDescent="0.3">
      <c r="A13" s="76" t="s">
        <v>106</v>
      </c>
      <c r="B13" s="77">
        <v>62800</v>
      </c>
      <c r="C13" s="77">
        <v>62800</v>
      </c>
      <c r="D13" s="77">
        <v>8400</v>
      </c>
      <c r="E13" s="368">
        <f t="shared" si="1"/>
        <v>13.375796178343949</v>
      </c>
      <c r="I13" s="231"/>
      <c r="J13" s="231"/>
      <c r="K13" s="231"/>
      <c r="L13" s="231"/>
      <c r="M13" s="231"/>
      <c r="N13" s="231"/>
    </row>
    <row r="14" spans="1:14" ht="15.6" x14ac:dyDescent="0.3">
      <c r="A14" s="76" t="s">
        <v>97</v>
      </c>
      <c r="B14" s="77">
        <v>76400</v>
      </c>
      <c r="C14" s="77">
        <v>76400</v>
      </c>
      <c r="D14" s="77">
        <v>67600</v>
      </c>
      <c r="E14" s="368">
        <f t="shared" si="1"/>
        <v>88.481675392670155</v>
      </c>
      <c r="I14" s="231"/>
      <c r="J14" s="231"/>
      <c r="K14" s="231"/>
      <c r="L14" s="231"/>
      <c r="M14" s="231"/>
      <c r="N14" s="231"/>
    </row>
    <row r="15" spans="1:14" ht="15.6" x14ac:dyDescent="0.3">
      <c r="A15" s="76" t="s">
        <v>95</v>
      </c>
      <c r="B15" s="77">
        <v>296400</v>
      </c>
      <c r="C15" s="77">
        <v>296400</v>
      </c>
      <c r="D15" s="77">
        <v>296400</v>
      </c>
      <c r="E15" s="368">
        <f t="shared" si="1"/>
        <v>100</v>
      </c>
      <c r="I15" s="231"/>
      <c r="J15" s="231"/>
      <c r="K15" s="231"/>
      <c r="L15" s="231"/>
      <c r="M15" s="231"/>
      <c r="N15" s="231"/>
    </row>
    <row r="16" spans="1:14" ht="15.6" x14ac:dyDescent="0.3">
      <c r="A16" s="76" t="s">
        <v>63</v>
      </c>
      <c r="B16" s="77">
        <v>34400</v>
      </c>
      <c r="C16" s="77">
        <v>34400</v>
      </c>
      <c r="D16" s="77">
        <v>0</v>
      </c>
      <c r="E16" s="368">
        <f t="shared" si="1"/>
        <v>0</v>
      </c>
      <c r="I16" s="231"/>
      <c r="J16" s="231"/>
      <c r="K16" s="231"/>
      <c r="L16" s="231"/>
      <c r="M16" s="231"/>
      <c r="N16" s="231"/>
    </row>
    <row r="17" spans="1:14" ht="15.6" x14ac:dyDescent="0.3">
      <c r="A17" s="76" t="s">
        <v>7</v>
      </c>
      <c r="B17" s="77">
        <v>97600</v>
      </c>
      <c r="C17" s="77">
        <v>97600</v>
      </c>
      <c r="D17" s="77">
        <v>53100</v>
      </c>
      <c r="E17" s="368">
        <f t="shared" si="1"/>
        <v>54.405737704918032</v>
      </c>
      <c r="I17" s="231"/>
      <c r="J17" s="231"/>
      <c r="K17" s="231"/>
      <c r="L17" s="231"/>
      <c r="M17" s="231"/>
      <c r="N17" s="231"/>
    </row>
    <row r="18" spans="1:14" ht="15.6" x14ac:dyDescent="0.3">
      <c r="A18" s="76" t="s">
        <v>133</v>
      </c>
      <c r="B18" s="77">
        <v>59600</v>
      </c>
      <c r="C18" s="77">
        <v>59600</v>
      </c>
      <c r="D18" s="77">
        <v>7000</v>
      </c>
      <c r="E18" s="368">
        <f t="shared" si="1"/>
        <v>11.74496644295302</v>
      </c>
      <c r="I18" s="231"/>
      <c r="J18" s="231"/>
      <c r="K18" s="231"/>
      <c r="L18" s="231"/>
      <c r="M18" s="231"/>
      <c r="N18" s="231"/>
    </row>
    <row r="19" spans="1:14" ht="15.6" x14ac:dyDescent="0.3">
      <c r="A19" s="76" t="s">
        <v>96</v>
      </c>
      <c r="B19" s="77">
        <v>195200</v>
      </c>
      <c r="C19" s="77">
        <v>195200</v>
      </c>
      <c r="D19" s="77">
        <v>181508</v>
      </c>
      <c r="E19" s="368">
        <f t="shared" si="1"/>
        <v>92.985655737704917</v>
      </c>
      <c r="I19" s="231"/>
      <c r="J19" s="231"/>
      <c r="K19" s="231"/>
      <c r="L19" s="231"/>
      <c r="M19" s="231"/>
      <c r="N19" s="231"/>
    </row>
    <row r="20" spans="1:14" ht="15.6" x14ac:dyDescent="0.3">
      <c r="A20" s="76" t="s">
        <v>110</v>
      </c>
      <c r="B20" s="77">
        <v>119600</v>
      </c>
      <c r="C20" s="77">
        <v>119600</v>
      </c>
      <c r="D20" s="77">
        <v>36800</v>
      </c>
      <c r="E20" s="368">
        <f t="shared" si="1"/>
        <v>30.76923076923077</v>
      </c>
      <c r="I20" s="231"/>
      <c r="J20" s="231"/>
      <c r="K20" s="231"/>
      <c r="L20" s="231"/>
      <c r="M20" s="231"/>
      <c r="N20" s="231"/>
    </row>
    <row r="21" spans="1:14" ht="15.6" x14ac:dyDescent="0.3">
      <c r="A21" s="76" t="s">
        <v>111</v>
      </c>
      <c r="B21" s="77">
        <v>96400</v>
      </c>
      <c r="C21" s="77">
        <v>96400</v>
      </c>
      <c r="D21" s="77">
        <v>35181.96</v>
      </c>
      <c r="E21" s="368">
        <f t="shared" si="1"/>
        <v>36.495809128630704</v>
      </c>
      <c r="I21" s="231"/>
      <c r="J21" s="231"/>
      <c r="K21" s="231"/>
      <c r="L21" s="231"/>
      <c r="M21" s="231"/>
      <c r="N21" s="231"/>
    </row>
    <row r="22" spans="1:14" ht="15.6" x14ac:dyDescent="0.3">
      <c r="A22" s="76" t="s">
        <v>134</v>
      </c>
      <c r="B22" s="77">
        <v>124800</v>
      </c>
      <c r="C22" s="77">
        <v>124800</v>
      </c>
      <c r="D22" s="77">
        <v>103000</v>
      </c>
      <c r="E22" s="368">
        <f t="shared" si="1"/>
        <v>82.53205128205127</v>
      </c>
      <c r="I22" s="231"/>
      <c r="J22" s="231"/>
      <c r="K22" s="231"/>
      <c r="L22" s="231"/>
      <c r="M22" s="231"/>
      <c r="N22" s="231"/>
    </row>
    <row r="23" spans="1:14" ht="15.6" x14ac:dyDescent="0.3">
      <c r="A23" s="76" t="s">
        <v>107</v>
      </c>
      <c r="B23" s="77">
        <v>68000</v>
      </c>
      <c r="C23" s="77">
        <v>68000</v>
      </c>
      <c r="D23" s="77">
        <v>25200</v>
      </c>
      <c r="E23" s="368">
        <f t="shared" si="1"/>
        <v>37.058823529411768</v>
      </c>
      <c r="I23" s="231"/>
      <c r="J23" s="231"/>
      <c r="K23" s="231"/>
      <c r="L23" s="231"/>
      <c r="M23" s="231"/>
      <c r="N23" s="231"/>
    </row>
    <row r="24" spans="1:14" ht="15.6" x14ac:dyDescent="0.3">
      <c r="A24" s="76" t="s">
        <v>135</v>
      </c>
      <c r="B24" s="77">
        <v>88000</v>
      </c>
      <c r="C24" s="77">
        <v>88000</v>
      </c>
      <c r="D24" s="77">
        <v>70700</v>
      </c>
      <c r="E24" s="368">
        <f t="shared" si="1"/>
        <v>80.340909090909093</v>
      </c>
      <c r="I24" s="231"/>
      <c r="J24" s="231"/>
      <c r="K24" s="231"/>
      <c r="L24" s="231"/>
      <c r="M24" s="231"/>
      <c r="N24" s="231"/>
    </row>
    <row r="25" spans="1:14" ht="15.6" x14ac:dyDescent="0.3">
      <c r="A25" s="76" t="s">
        <v>112</v>
      </c>
      <c r="B25" s="77">
        <v>59600</v>
      </c>
      <c r="C25" s="77">
        <v>59600</v>
      </c>
      <c r="D25" s="77">
        <v>16800</v>
      </c>
      <c r="E25" s="368">
        <f t="shared" si="1"/>
        <v>28.187919463087248</v>
      </c>
      <c r="I25" s="231"/>
      <c r="J25" s="231"/>
      <c r="K25" s="231"/>
      <c r="L25" s="231"/>
      <c r="M25" s="231"/>
      <c r="N25" s="231"/>
    </row>
    <row r="26" spans="1:14" ht="15.6" x14ac:dyDescent="0.3">
      <c r="A26" s="76" t="s">
        <v>136</v>
      </c>
      <c r="B26" s="77">
        <v>118000</v>
      </c>
      <c r="C26" s="77">
        <v>118000</v>
      </c>
      <c r="D26" s="77">
        <v>25200</v>
      </c>
      <c r="E26" s="368">
        <f t="shared" si="1"/>
        <v>21.35593220338983</v>
      </c>
      <c r="I26" s="231"/>
      <c r="J26" s="231"/>
      <c r="K26" s="231"/>
      <c r="L26" s="231"/>
      <c r="M26" s="231"/>
      <c r="N26" s="231"/>
    </row>
    <row r="27" spans="1:14" ht="15.6" x14ac:dyDescent="0.3">
      <c r="A27" s="76" t="s">
        <v>137</v>
      </c>
      <c r="B27" s="77">
        <v>79600</v>
      </c>
      <c r="C27" s="77">
        <v>79600</v>
      </c>
      <c r="D27" s="77">
        <v>21700</v>
      </c>
      <c r="E27" s="368">
        <f t="shared" si="1"/>
        <v>27.261306532663315</v>
      </c>
      <c r="I27" s="231"/>
      <c r="J27" s="231"/>
      <c r="K27" s="231"/>
      <c r="L27" s="231"/>
      <c r="M27" s="231"/>
      <c r="N27" s="231"/>
    </row>
    <row r="28" spans="1:14" ht="15.6" x14ac:dyDescent="0.3">
      <c r="A28" s="76" t="s">
        <v>138</v>
      </c>
      <c r="B28" s="77">
        <v>34400</v>
      </c>
      <c r="C28" s="77">
        <v>34400</v>
      </c>
      <c r="D28" s="77">
        <v>28400</v>
      </c>
      <c r="E28" s="368">
        <f t="shared" si="1"/>
        <v>82.558139534883722</v>
      </c>
      <c r="I28" s="231"/>
      <c r="J28" s="231"/>
      <c r="K28" s="231"/>
      <c r="L28" s="231"/>
      <c r="M28" s="231"/>
      <c r="N28" s="231"/>
    </row>
    <row r="29" spans="1:14" ht="15.6" x14ac:dyDescent="0.3">
      <c r="A29" s="76" t="s">
        <v>139</v>
      </c>
      <c r="B29" s="77">
        <v>48800</v>
      </c>
      <c r="C29" s="77">
        <v>48800</v>
      </c>
      <c r="D29" s="77">
        <v>0</v>
      </c>
      <c r="E29" s="368">
        <f t="shared" si="1"/>
        <v>0</v>
      </c>
      <c r="I29" s="231"/>
      <c r="J29" s="231"/>
      <c r="K29" s="231"/>
      <c r="L29" s="231"/>
      <c r="M29" s="231"/>
      <c r="N29" s="231"/>
    </row>
    <row r="30" spans="1:14" ht="15.6" x14ac:dyDescent="0.3">
      <c r="A30" s="76" t="s">
        <v>56</v>
      </c>
      <c r="B30" s="77">
        <v>79600</v>
      </c>
      <c r="C30" s="77">
        <v>79600</v>
      </c>
      <c r="D30" s="77">
        <v>71500</v>
      </c>
      <c r="E30" s="368">
        <f t="shared" si="1"/>
        <v>89.824120603015075</v>
      </c>
      <c r="I30" s="231"/>
      <c r="J30" s="231"/>
      <c r="K30" s="231"/>
      <c r="L30" s="231"/>
      <c r="M30" s="231"/>
      <c r="N30" s="231"/>
    </row>
    <row r="31" spans="1:14" ht="15.6" x14ac:dyDescent="0.3">
      <c r="A31" s="76" t="s">
        <v>39</v>
      </c>
      <c r="B31" s="77">
        <v>152800</v>
      </c>
      <c r="C31" s="77">
        <v>152800</v>
      </c>
      <c r="D31" s="77">
        <v>76700</v>
      </c>
      <c r="E31" s="368">
        <f t="shared" si="1"/>
        <v>50.196335078534027</v>
      </c>
      <c r="I31" s="231"/>
      <c r="J31" s="231"/>
      <c r="K31" s="231"/>
      <c r="L31" s="231"/>
      <c r="M31" s="231"/>
      <c r="N31" s="231"/>
    </row>
    <row r="32" spans="1:14" ht="15.6" x14ac:dyDescent="0.3">
      <c r="A32" s="76" t="s">
        <v>108</v>
      </c>
      <c r="B32" s="77">
        <v>88000</v>
      </c>
      <c r="C32" s="77">
        <v>88000</v>
      </c>
      <c r="D32" s="77">
        <v>48000</v>
      </c>
      <c r="E32" s="368">
        <f t="shared" si="1"/>
        <v>54.54545454545454</v>
      </c>
      <c r="I32" s="231"/>
      <c r="J32" s="231"/>
      <c r="K32" s="231"/>
      <c r="L32" s="231"/>
      <c r="M32" s="231"/>
      <c r="N32" s="231"/>
    </row>
    <row r="33" spans="1:14" ht="15.6" x14ac:dyDescent="0.3">
      <c r="A33" s="76" t="s">
        <v>109</v>
      </c>
      <c r="B33" s="77">
        <v>130000</v>
      </c>
      <c r="C33" s="77">
        <v>130000</v>
      </c>
      <c r="D33" s="77">
        <v>88000</v>
      </c>
      <c r="E33" s="368">
        <f t="shared" si="1"/>
        <v>67.692307692307693</v>
      </c>
      <c r="I33" s="231"/>
      <c r="J33" s="231"/>
      <c r="K33" s="231"/>
      <c r="L33" s="231"/>
      <c r="M33" s="231"/>
      <c r="N33" s="231"/>
    </row>
    <row r="34" spans="1:14" ht="15.6" x14ac:dyDescent="0.3">
      <c r="A34" s="76" t="s">
        <v>140</v>
      </c>
      <c r="B34" s="77">
        <v>201200</v>
      </c>
      <c r="C34" s="77">
        <v>201200</v>
      </c>
      <c r="D34" s="77">
        <v>86020</v>
      </c>
      <c r="E34" s="368">
        <f t="shared" si="1"/>
        <v>42.753479125248511</v>
      </c>
      <c r="I34" s="231"/>
      <c r="J34" s="231"/>
      <c r="K34" s="231"/>
      <c r="L34" s="231"/>
      <c r="M34" s="231"/>
      <c r="N34" s="231"/>
    </row>
    <row r="35" spans="1:14" ht="15.6" x14ac:dyDescent="0.3">
      <c r="A35" s="76" t="s">
        <v>141</v>
      </c>
      <c r="B35" s="77">
        <v>57200</v>
      </c>
      <c r="C35" s="77">
        <v>57200</v>
      </c>
      <c r="D35" s="77">
        <v>17900</v>
      </c>
      <c r="E35" s="368">
        <f t="shared" si="1"/>
        <v>31.293706293706293</v>
      </c>
      <c r="I35" s="231"/>
      <c r="J35" s="231"/>
      <c r="K35" s="231"/>
      <c r="L35" s="231"/>
      <c r="M35" s="231"/>
      <c r="N35" s="231"/>
    </row>
    <row r="36" spans="1:14" ht="19.5" customHeight="1" x14ac:dyDescent="0.3">
      <c r="A36" s="8" t="s">
        <v>65</v>
      </c>
      <c r="B36" s="9">
        <f>SUM(B5:B35)</f>
        <v>4050800</v>
      </c>
      <c r="C36" s="251">
        <f>SUM(C5:C35)</f>
        <v>4050800</v>
      </c>
      <c r="D36" s="9">
        <f>SUM(D5:D35)</f>
        <v>2804579.1</v>
      </c>
      <c r="E36" s="369">
        <f t="shared" si="1"/>
        <v>69.235190579638598</v>
      </c>
    </row>
    <row r="38" spans="1:14" ht="15.6" x14ac:dyDescent="0.3">
      <c r="B38" s="132"/>
      <c r="C38" s="236"/>
      <c r="D38" s="132"/>
      <c r="E38" s="132"/>
    </row>
    <row r="40" spans="1:14" ht="58.8" customHeight="1" x14ac:dyDescent="0.3">
      <c r="A40" s="391" t="s">
        <v>475</v>
      </c>
      <c r="B40" s="391"/>
      <c r="C40" s="391"/>
      <c r="D40" s="391"/>
      <c r="E40" s="391"/>
    </row>
  </sheetData>
  <mergeCells count="2">
    <mergeCell ref="A40:E40"/>
    <mergeCell ref="A2:E2"/>
  </mergeCells>
  <pageMargins left="0.39370078740157483" right="0.39370078740157483" top="0.37" bottom="0.41" header="0.17" footer="0.2"/>
  <pageSetup paperSize="9" scale="90" fitToHeight="0" orientation="portrait" r:id="rId1"/>
  <headerFooter>
    <oddHeader>&amp;C&amp;P</oddHeader>
  </headerFooter>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8"/>
  <dimension ref="A1:N41"/>
  <sheetViews>
    <sheetView view="pageBreakPreview" topLeftCell="A10" zoomScale="115" zoomScaleNormal="100" zoomScaleSheetLayoutView="115" workbookViewId="0">
      <selection activeCell="J35" sqref="J35"/>
    </sheetView>
  </sheetViews>
  <sheetFormatPr defaultColWidth="9.109375" defaultRowHeight="15" x14ac:dyDescent="0.3"/>
  <cols>
    <col min="1" max="1" width="37.6640625" style="2" customWidth="1"/>
    <col min="2" max="2" width="18.33203125" style="2" customWidth="1"/>
    <col min="3" max="3" width="18.5546875" style="262" customWidth="1"/>
    <col min="4" max="4" width="17.33203125" style="2" customWidth="1"/>
    <col min="5" max="5" width="13.33203125" style="2" customWidth="1"/>
    <col min="6" max="7" width="9.109375" style="2"/>
    <col min="8" max="8" width="9.33203125" style="2" bestFit="1" customWidth="1"/>
    <col min="9" max="9" width="18.44140625" style="2" customWidth="1"/>
    <col min="10" max="10" width="9.33203125" style="2" bestFit="1" customWidth="1"/>
    <col min="11" max="13" width="19.6640625" style="2" customWidth="1"/>
    <col min="14" max="14" width="18.6640625" style="2" customWidth="1"/>
    <col min="15" max="16384" width="9.109375" style="2"/>
  </cols>
  <sheetData>
    <row r="1" spans="1:14" ht="12.6" customHeight="1" x14ac:dyDescent="0.3">
      <c r="A1" s="1"/>
      <c r="B1" s="1"/>
      <c r="C1" s="291"/>
      <c r="D1" s="3"/>
      <c r="E1" s="265"/>
      <c r="F1" s="99" t="s">
        <v>26</v>
      </c>
      <c r="G1" s="98" t="s">
        <v>24</v>
      </c>
      <c r="H1" s="99" t="s">
        <v>13</v>
      </c>
      <c r="I1" s="220" t="s">
        <v>145</v>
      </c>
      <c r="J1" s="98" t="s">
        <v>31</v>
      </c>
      <c r="K1" s="99">
        <v>503634900</v>
      </c>
      <c r="L1" s="99">
        <v>503634900</v>
      </c>
      <c r="M1" s="99">
        <v>503634900</v>
      </c>
      <c r="N1" s="123"/>
    </row>
    <row r="2" spans="1:14" ht="66" customHeight="1" x14ac:dyDescent="0.3">
      <c r="A2" s="387" t="s">
        <v>476</v>
      </c>
      <c r="B2" s="387"/>
      <c r="C2" s="387"/>
      <c r="D2" s="387"/>
      <c r="E2" s="387"/>
      <c r="F2" s="114"/>
      <c r="G2" s="114"/>
      <c r="H2" s="114"/>
      <c r="I2" s="114"/>
      <c r="J2" s="114"/>
      <c r="K2" s="114"/>
      <c r="L2" s="114"/>
      <c r="M2" s="114"/>
      <c r="N2" s="115"/>
    </row>
    <row r="3" spans="1:14" ht="20.25" customHeight="1" x14ac:dyDescent="0.3">
      <c r="A3" s="1"/>
      <c r="B3" s="1"/>
      <c r="C3" s="291"/>
      <c r="D3" s="4"/>
      <c r="E3" s="4" t="s">
        <v>0</v>
      </c>
      <c r="F3" s="116"/>
      <c r="G3" s="116"/>
      <c r="H3" s="116"/>
      <c r="I3" s="116"/>
      <c r="J3" s="117"/>
      <c r="K3" s="118"/>
      <c r="L3" s="118"/>
      <c r="M3" s="118"/>
      <c r="N3" s="115"/>
    </row>
    <row r="4" spans="1:14" ht="102" customHeight="1" x14ac:dyDescent="0.3">
      <c r="A4" s="80" t="s">
        <v>3</v>
      </c>
      <c r="B4" s="295" t="s">
        <v>382</v>
      </c>
      <c r="C4" s="295" t="s">
        <v>383</v>
      </c>
      <c r="D4" s="295" t="s">
        <v>380</v>
      </c>
      <c r="E4" s="295" t="s">
        <v>384</v>
      </c>
      <c r="F4" s="115"/>
      <c r="G4" s="115"/>
      <c r="H4" s="115"/>
      <c r="I4" s="115"/>
      <c r="J4" s="115"/>
      <c r="K4" s="119"/>
      <c r="L4" s="119"/>
      <c r="M4" s="119"/>
      <c r="N4" s="115"/>
    </row>
    <row r="5" spans="1:14" ht="15.6" x14ac:dyDescent="0.3">
      <c r="A5" s="226" t="s">
        <v>5</v>
      </c>
      <c r="B5" s="227">
        <v>116804100</v>
      </c>
      <c r="C5" s="227">
        <v>106428400</v>
      </c>
      <c r="D5" s="227">
        <v>103321877.97</v>
      </c>
      <c r="E5" s="370">
        <f>D5/C5*100</f>
        <v>97.081115538709597</v>
      </c>
      <c r="F5" s="115"/>
      <c r="G5" s="115"/>
      <c r="H5" s="126"/>
      <c r="I5" s="126"/>
      <c r="J5" s="126"/>
      <c r="K5" s="126"/>
      <c r="L5" s="126"/>
      <c r="M5" s="126"/>
      <c r="N5" s="115"/>
    </row>
    <row r="6" spans="1:14" ht="15.6" x14ac:dyDescent="0.3">
      <c r="A6" s="226" t="s">
        <v>6</v>
      </c>
      <c r="B6" s="227">
        <v>26376800</v>
      </c>
      <c r="C6" s="227">
        <v>19698100</v>
      </c>
      <c r="D6" s="227">
        <v>18793407.41</v>
      </c>
      <c r="E6" s="370">
        <f t="shared" ref="E6:E36" si="0">D6/C6*100</f>
        <v>95.407208867860348</v>
      </c>
      <c r="F6" s="115"/>
      <c r="G6" s="115"/>
      <c r="H6" s="126"/>
      <c r="I6" s="126"/>
      <c r="J6" s="126"/>
      <c r="K6" s="126"/>
      <c r="L6" s="126"/>
      <c r="M6" s="126"/>
      <c r="N6" s="115"/>
    </row>
    <row r="7" spans="1:14" ht="15.6" x14ac:dyDescent="0.3">
      <c r="A7" s="226" t="s">
        <v>59</v>
      </c>
      <c r="B7" s="227">
        <v>24274800</v>
      </c>
      <c r="C7" s="227">
        <v>18902300</v>
      </c>
      <c r="D7" s="227">
        <v>18150619.190000001</v>
      </c>
      <c r="E7" s="370">
        <f t="shared" si="0"/>
        <v>96.023336789702853</v>
      </c>
      <c r="F7" s="115"/>
      <c r="G7" s="115"/>
      <c r="H7" s="126"/>
      <c r="I7" s="126"/>
      <c r="J7" s="126"/>
      <c r="K7" s="126"/>
      <c r="L7" s="126"/>
      <c r="M7" s="126"/>
      <c r="N7" s="115"/>
    </row>
    <row r="8" spans="1:14" ht="15.6" x14ac:dyDescent="0.3">
      <c r="A8" s="226" t="s">
        <v>114</v>
      </c>
      <c r="B8" s="227">
        <v>17309500</v>
      </c>
      <c r="C8" s="227">
        <v>11023500</v>
      </c>
      <c r="D8" s="227">
        <v>10246546.65</v>
      </c>
      <c r="E8" s="370">
        <f t="shared" si="0"/>
        <v>92.951845148999865</v>
      </c>
      <c r="F8" s="115"/>
      <c r="G8" s="115"/>
      <c r="H8" s="126"/>
      <c r="I8" s="126"/>
      <c r="J8" s="126"/>
      <c r="K8" s="126"/>
      <c r="L8" s="126"/>
      <c r="M8" s="126"/>
      <c r="N8" s="115"/>
    </row>
    <row r="9" spans="1:14" ht="15.6" x14ac:dyDescent="0.3">
      <c r="A9" s="226" t="s">
        <v>98</v>
      </c>
      <c r="B9" s="227">
        <v>5551000</v>
      </c>
      <c r="C9" s="227">
        <v>4552300</v>
      </c>
      <c r="D9" s="227">
        <v>3843003.31</v>
      </c>
      <c r="E9" s="370">
        <f t="shared" si="0"/>
        <v>84.418937899523314</v>
      </c>
      <c r="H9" s="231"/>
      <c r="I9" s="231"/>
      <c r="J9" s="231"/>
      <c r="K9" s="126"/>
      <c r="L9" s="126"/>
      <c r="M9" s="126"/>
    </row>
    <row r="10" spans="1:14" ht="15.6" x14ac:dyDescent="0.3">
      <c r="A10" s="226" t="s">
        <v>103</v>
      </c>
      <c r="B10" s="227">
        <v>7705600</v>
      </c>
      <c r="C10" s="227">
        <v>6314700</v>
      </c>
      <c r="D10" s="227">
        <v>4695907.62</v>
      </c>
      <c r="E10" s="370">
        <f t="shared" si="0"/>
        <v>74.364698560501679</v>
      </c>
      <c r="H10" s="231"/>
      <c r="I10" s="231"/>
      <c r="J10" s="231"/>
      <c r="K10" s="126"/>
      <c r="L10" s="126"/>
      <c r="M10" s="126"/>
    </row>
    <row r="11" spans="1:14" ht="15.6" x14ac:dyDescent="0.3">
      <c r="A11" s="226" t="s">
        <v>104</v>
      </c>
      <c r="B11" s="227">
        <v>19453400</v>
      </c>
      <c r="C11" s="227">
        <v>18480000</v>
      </c>
      <c r="D11" s="227">
        <v>17438845.91</v>
      </c>
      <c r="E11" s="370">
        <f t="shared" si="0"/>
        <v>94.366049296536801</v>
      </c>
      <c r="H11" s="231"/>
      <c r="I11" s="231"/>
      <c r="J11" s="231"/>
      <c r="K11" s="126"/>
      <c r="L11" s="126"/>
      <c r="M11" s="126"/>
    </row>
    <row r="12" spans="1:14" ht="15.6" x14ac:dyDescent="0.3">
      <c r="A12" s="226" t="s">
        <v>105</v>
      </c>
      <c r="B12" s="227">
        <v>8967000</v>
      </c>
      <c r="C12" s="227">
        <v>6475100</v>
      </c>
      <c r="D12" s="227">
        <v>5292330.96</v>
      </c>
      <c r="E12" s="370">
        <f t="shared" si="0"/>
        <v>81.733578786428012</v>
      </c>
      <c r="H12" s="231"/>
      <c r="I12" s="231"/>
      <c r="J12" s="231"/>
      <c r="K12" s="126"/>
      <c r="L12" s="126"/>
      <c r="M12" s="126"/>
    </row>
    <row r="13" spans="1:14" ht="15.6" x14ac:dyDescent="0.3">
      <c r="A13" s="226" t="s">
        <v>106</v>
      </c>
      <c r="B13" s="227">
        <v>5680600</v>
      </c>
      <c r="C13" s="227">
        <v>3087800</v>
      </c>
      <c r="D13" s="227">
        <v>2969044.52</v>
      </c>
      <c r="E13" s="370">
        <f t="shared" si="0"/>
        <v>96.154042360256497</v>
      </c>
      <c r="H13" s="231"/>
      <c r="I13" s="231"/>
      <c r="J13" s="231"/>
      <c r="K13" s="126"/>
      <c r="L13" s="126"/>
      <c r="M13" s="126"/>
    </row>
    <row r="14" spans="1:14" ht="15.6" x14ac:dyDescent="0.3">
      <c r="A14" s="226" t="s">
        <v>97</v>
      </c>
      <c r="B14" s="227">
        <v>5359700</v>
      </c>
      <c r="C14" s="227">
        <v>4769100</v>
      </c>
      <c r="D14" s="227">
        <v>4300940.6100000003</v>
      </c>
      <c r="E14" s="370">
        <f t="shared" si="0"/>
        <v>90.183485563313837</v>
      </c>
      <c r="H14" s="231"/>
      <c r="I14" s="231"/>
      <c r="J14" s="231"/>
      <c r="K14" s="126"/>
      <c r="L14" s="126"/>
      <c r="M14" s="126"/>
    </row>
    <row r="15" spans="1:14" ht="15.6" x14ac:dyDescent="0.3">
      <c r="A15" s="226" t="s">
        <v>95</v>
      </c>
      <c r="B15" s="227">
        <v>19901000</v>
      </c>
      <c r="C15" s="227">
        <v>17327900</v>
      </c>
      <c r="D15" s="227">
        <v>15526293.85</v>
      </c>
      <c r="E15" s="370">
        <f t="shared" si="0"/>
        <v>89.602859261653165</v>
      </c>
      <c r="H15" s="231"/>
      <c r="I15" s="231"/>
      <c r="J15" s="231"/>
      <c r="K15" s="126"/>
      <c r="L15" s="126"/>
      <c r="M15" s="126"/>
    </row>
    <row r="16" spans="1:14" ht="15.6" x14ac:dyDescent="0.3">
      <c r="A16" s="226" t="s">
        <v>63</v>
      </c>
      <c r="B16" s="227">
        <v>4214100</v>
      </c>
      <c r="C16" s="227">
        <v>3515400</v>
      </c>
      <c r="D16" s="227">
        <v>2813562.16</v>
      </c>
      <c r="E16" s="370">
        <f t="shared" si="0"/>
        <v>80.035334812539119</v>
      </c>
      <c r="H16" s="231"/>
      <c r="I16" s="231"/>
      <c r="J16" s="231"/>
      <c r="K16" s="126"/>
      <c r="L16" s="126"/>
      <c r="M16" s="126"/>
    </row>
    <row r="17" spans="1:13" ht="15.6" x14ac:dyDescent="0.3">
      <c r="A17" s="226" t="s">
        <v>7</v>
      </c>
      <c r="B17" s="227">
        <v>11369700</v>
      </c>
      <c r="C17" s="227">
        <v>9189100</v>
      </c>
      <c r="D17" s="227">
        <v>7836314.7599999998</v>
      </c>
      <c r="E17" s="370">
        <f t="shared" si="0"/>
        <v>85.278370678303645</v>
      </c>
      <c r="H17" s="231"/>
      <c r="I17" s="231"/>
      <c r="J17" s="231"/>
      <c r="K17" s="126"/>
      <c r="L17" s="126"/>
      <c r="M17" s="126"/>
    </row>
    <row r="18" spans="1:13" ht="15.6" x14ac:dyDescent="0.3">
      <c r="A18" s="226" t="s">
        <v>133</v>
      </c>
      <c r="B18" s="227">
        <v>6075900</v>
      </c>
      <c r="C18" s="227">
        <v>4891800</v>
      </c>
      <c r="D18" s="227">
        <v>4389719.38</v>
      </c>
      <c r="E18" s="370">
        <f t="shared" si="0"/>
        <v>89.736280714665355</v>
      </c>
      <c r="H18" s="231"/>
      <c r="I18" s="231"/>
      <c r="J18" s="231"/>
      <c r="K18" s="126"/>
      <c r="L18" s="126"/>
      <c r="M18" s="126"/>
    </row>
    <row r="19" spans="1:13" ht="15.6" x14ac:dyDescent="0.3">
      <c r="A19" s="226" t="s">
        <v>96</v>
      </c>
      <c r="B19" s="227">
        <v>15570200</v>
      </c>
      <c r="C19" s="227">
        <v>12577000</v>
      </c>
      <c r="D19" s="227">
        <v>11251049.390000001</v>
      </c>
      <c r="E19" s="370">
        <f t="shared" si="0"/>
        <v>89.457337918422525</v>
      </c>
      <c r="H19" s="231"/>
      <c r="I19" s="231"/>
      <c r="J19" s="231"/>
      <c r="K19" s="126"/>
      <c r="L19" s="126"/>
      <c r="M19" s="126"/>
    </row>
    <row r="20" spans="1:13" ht="15.6" x14ac:dyDescent="0.3">
      <c r="A20" s="226" t="s">
        <v>110</v>
      </c>
      <c r="B20" s="227">
        <v>9718300</v>
      </c>
      <c r="C20" s="227">
        <v>6548200</v>
      </c>
      <c r="D20" s="227">
        <v>5595712.8399999999</v>
      </c>
      <c r="E20" s="370">
        <f t="shared" si="0"/>
        <v>85.45421398246846</v>
      </c>
      <c r="H20" s="231"/>
      <c r="I20" s="231"/>
      <c r="J20" s="231"/>
      <c r="K20" s="126"/>
      <c r="L20" s="126"/>
      <c r="M20" s="126"/>
    </row>
    <row r="21" spans="1:13" ht="15.6" x14ac:dyDescent="0.3">
      <c r="A21" s="226" t="s">
        <v>111</v>
      </c>
      <c r="B21" s="227">
        <v>13259900</v>
      </c>
      <c r="C21" s="227">
        <v>9191700</v>
      </c>
      <c r="D21" s="227">
        <v>8271904.46</v>
      </c>
      <c r="E21" s="370">
        <f t="shared" si="0"/>
        <v>89.993194512440567</v>
      </c>
      <c r="H21" s="231"/>
      <c r="I21" s="231"/>
      <c r="J21" s="231"/>
      <c r="K21" s="126"/>
      <c r="L21" s="126"/>
      <c r="M21" s="126"/>
    </row>
    <row r="22" spans="1:13" ht="15.6" x14ac:dyDescent="0.3">
      <c r="A22" s="226" t="s">
        <v>134</v>
      </c>
      <c r="B22" s="227">
        <v>12343900</v>
      </c>
      <c r="C22" s="227">
        <v>12343900</v>
      </c>
      <c r="D22" s="227">
        <v>11603632.960000001</v>
      </c>
      <c r="E22" s="370">
        <f t="shared" si="0"/>
        <v>94.002972804381116</v>
      </c>
      <c r="H22" s="231"/>
      <c r="I22" s="231"/>
      <c r="J22" s="231"/>
      <c r="K22" s="126"/>
      <c r="L22" s="126"/>
      <c r="M22" s="126"/>
    </row>
    <row r="23" spans="1:13" ht="15.6" x14ac:dyDescent="0.3">
      <c r="A23" s="226" t="s">
        <v>107</v>
      </c>
      <c r="B23" s="227">
        <v>9522200</v>
      </c>
      <c r="C23" s="227">
        <v>8048000</v>
      </c>
      <c r="D23" s="227">
        <v>7484535</v>
      </c>
      <c r="E23" s="370">
        <f t="shared" si="0"/>
        <v>92.998695328031815</v>
      </c>
      <c r="H23" s="231"/>
      <c r="I23" s="231"/>
      <c r="J23" s="231"/>
      <c r="K23" s="126"/>
      <c r="L23" s="126"/>
      <c r="M23" s="126"/>
    </row>
    <row r="24" spans="1:13" ht="31.2" x14ac:dyDescent="0.3">
      <c r="A24" s="226" t="s">
        <v>135</v>
      </c>
      <c r="B24" s="227">
        <v>8416200</v>
      </c>
      <c r="C24" s="227">
        <v>6245000</v>
      </c>
      <c r="D24" s="227">
        <v>5520200</v>
      </c>
      <c r="E24" s="370">
        <f t="shared" si="0"/>
        <v>88.39391513210569</v>
      </c>
      <c r="H24" s="231"/>
      <c r="I24" s="231"/>
      <c r="J24" s="231"/>
      <c r="K24" s="126"/>
      <c r="L24" s="126"/>
      <c r="M24" s="126"/>
    </row>
    <row r="25" spans="1:13" ht="15.6" x14ac:dyDescent="0.3">
      <c r="A25" s="226" t="s">
        <v>112</v>
      </c>
      <c r="B25" s="227">
        <v>7980000</v>
      </c>
      <c r="C25" s="227">
        <v>4018200</v>
      </c>
      <c r="D25" s="227">
        <v>3160198.04</v>
      </c>
      <c r="E25" s="370">
        <f t="shared" si="0"/>
        <v>78.647106664675732</v>
      </c>
      <c r="H25" s="231"/>
      <c r="I25" s="231"/>
      <c r="J25" s="231"/>
      <c r="K25" s="126"/>
      <c r="L25" s="126"/>
      <c r="M25" s="126"/>
    </row>
    <row r="26" spans="1:13" ht="15.6" x14ac:dyDescent="0.3">
      <c r="A26" s="226" t="s">
        <v>136</v>
      </c>
      <c r="B26" s="227">
        <v>12682900</v>
      </c>
      <c r="C26" s="227">
        <v>10726500</v>
      </c>
      <c r="D26" s="227">
        <v>8646936.4199999999</v>
      </c>
      <c r="E26" s="370">
        <f t="shared" si="0"/>
        <v>80.612841280939733</v>
      </c>
      <c r="H26" s="231"/>
      <c r="I26" s="231"/>
      <c r="J26" s="231"/>
      <c r="K26" s="126"/>
      <c r="L26" s="126"/>
      <c r="M26" s="126"/>
    </row>
    <row r="27" spans="1:13" ht="15.6" x14ac:dyDescent="0.3">
      <c r="A27" s="226" t="s">
        <v>137</v>
      </c>
      <c r="B27" s="227">
        <v>9023300</v>
      </c>
      <c r="C27" s="227">
        <v>6276500</v>
      </c>
      <c r="D27" s="227">
        <v>5172875.6399999997</v>
      </c>
      <c r="E27" s="370">
        <f t="shared" si="0"/>
        <v>82.416564008603515</v>
      </c>
      <c r="H27" s="231"/>
      <c r="I27" s="231"/>
      <c r="J27" s="231"/>
      <c r="K27" s="126"/>
      <c r="L27" s="126"/>
      <c r="M27" s="126"/>
    </row>
    <row r="28" spans="1:13" ht="15.6" x14ac:dyDescent="0.3">
      <c r="A28" s="226" t="s">
        <v>138</v>
      </c>
      <c r="B28" s="227">
        <v>32904500</v>
      </c>
      <c r="C28" s="227">
        <v>22425400</v>
      </c>
      <c r="D28" s="227">
        <v>20804500</v>
      </c>
      <c r="E28" s="370">
        <f t="shared" si="0"/>
        <v>92.772035281421964</v>
      </c>
      <c r="H28" s="231"/>
      <c r="I28" s="231"/>
      <c r="J28" s="231"/>
      <c r="K28" s="126"/>
      <c r="L28" s="126"/>
      <c r="M28" s="126"/>
    </row>
    <row r="29" spans="1:13" ht="15.6" x14ac:dyDescent="0.3">
      <c r="A29" s="226" t="s">
        <v>139</v>
      </c>
      <c r="B29" s="227">
        <v>12442700</v>
      </c>
      <c r="C29" s="227">
        <v>7498700</v>
      </c>
      <c r="D29" s="227">
        <v>6577643.8799999999</v>
      </c>
      <c r="E29" s="370">
        <f t="shared" si="0"/>
        <v>87.71712270126821</v>
      </c>
      <c r="H29" s="231"/>
      <c r="I29" s="231"/>
      <c r="J29" s="231"/>
      <c r="K29" s="126"/>
      <c r="L29" s="126"/>
      <c r="M29" s="126"/>
    </row>
    <row r="30" spans="1:13" ht="15.6" x14ac:dyDescent="0.3">
      <c r="A30" s="226" t="s">
        <v>56</v>
      </c>
      <c r="B30" s="227">
        <v>13379700</v>
      </c>
      <c r="C30" s="227">
        <v>10301000</v>
      </c>
      <c r="D30" s="227">
        <v>8572770.6400000006</v>
      </c>
      <c r="E30" s="370">
        <f t="shared" si="0"/>
        <v>83.222703038539962</v>
      </c>
      <c r="H30" s="231"/>
      <c r="I30" s="231"/>
      <c r="J30" s="231"/>
      <c r="K30" s="126"/>
      <c r="L30" s="126"/>
      <c r="M30" s="126"/>
    </row>
    <row r="31" spans="1:13" ht="15.6" x14ac:dyDescent="0.3">
      <c r="A31" s="226" t="s">
        <v>39</v>
      </c>
      <c r="B31" s="227">
        <v>18332200</v>
      </c>
      <c r="C31" s="227">
        <v>11373100</v>
      </c>
      <c r="D31" s="227">
        <v>10494686.060000001</v>
      </c>
      <c r="E31" s="370">
        <f t="shared" si="0"/>
        <v>92.276389550782113</v>
      </c>
      <c r="H31" s="231"/>
      <c r="I31" s="231"/>
      <c r="J31" s="231"/>
      <c r="K31" s="126"/>
      <c r="L31" s="126"/>
      <c r="M31" s="126"/>
    </row>
    <row r="32" spans="1:13" ht="15.6" x14ac:dyDescent="0.3">
      <c r="A32" s="226" t="s">
        <v>108</v>
      </c>
      <c r="B32" s="227">
        <v>6438700</v>
      </c>
      <c r="C32" s="227">
        <v>4968400</v>
      </c>
      <c r="D32" s="227">
        <v>4492252.2</v>
      </c>
      <c r="E32" s="370">
        <f t="shared" si="0"/>
        <v>90.416476129136143</v>
      </c>
      <c r="H32" s="231"/>
      <c r="I32" s="231"/>
      <c r="J32" s="231"/>
      <c r="K32" s="126"/>
      <c r="L32" s="126"/>
      <c r="M32" s="126"/>
    </row>
    <row r="33" spans="1:13" ht="15.6" x14ac:dyDescent="0.3">
      <c r="A33" s="226" t="s">
        <v>109</v>
      </c>
      <c r="B33" s="227">
        <v>14204300</v>
      </c>
      <c r="C33" s="227">
        <v>11215200</v>
      </c>
      <c r="D33" s="227">
        <v>10169694</v>
      </c>
      <c r="E33" s="370">
        <f t="shared" si="0"/>
        <v>90.677776588915052</v>
      </c>
      <c r="H33" s="231"/>
      <c r="I33" s="231"/>
      <c r="J33" s="231"/>
      <c r="K33" s="126"/>
      <c r="L33" s="126"/>
      <c r="M33" s="126"/>
    </row>
    <row r="34" spans="1:13" ht="15.6" x14ac:dyDescent="0.3">
      <c r="A34" s="226" t="s">
        <v>140</v>
      </c>
      <c r="B34" s="227">
        <v>11424100</v>
      </c>
      <c r="C34" s="227">
        <v>7444900</v>
      </c>
      <c r="D34" s="227">
        <v>6561486.3099999996</v>
      </c>
      <c r="E34" s="370">
        <f t="shared" si="0"/>
        <v>88.133975070182274</v>
      </c>
      <c r="H34" s="231"/>
      <c r="I34" s="231"/>
      <c r="J34" s="231"/>
      <c r="K34" s="126"/>
      <c r="L34" s="126"/>
      <c r="M34" s="126"/>
    </row>
    <row r="35" spans="1:13" ht="15.6" x14ac:dyDescent="0.3">
      <c r="A35" s="226" t="s">
        <v>141</v>
      </c>
      <c r="B35" s="227">
        <v>16948600</v>
      </c>
      <c r="C35" s="227">
        <v>12971800</v>
      </c>
      <c r="D35" s="227">
        <v>11750872.880000001</v>
      </c>
      <c r="E35" s="370">
        <f t="shared" si="0"/>
        <v>90.587835766817264</v>
      </c>
      <c r="H35" s="231"/>
      <c r="I35" s="231"/>
      <c r="J35" s="231"/>
      <c r="K35" s="126"/>
      <c r="L35" s="126"/>
      <c r="M35" s="126"/>
    </row>
    <row r="36" spans="1:13" ht="19.5" customHeight="1" x14ac:dyDescent="0.3">
      <c r="A36" s="8" t="s">
        <v>65</v>
      </c>
      <c r="B36" s="9">
        <f>SUM(B5:B35)</f>
        <v>503634900</v>
      </c>
      <c r="C36" s="251">
        <f>SUM(C5:C35)</f>
        <v>398829000</v>
      </c>
      <c r="D36" s="9">
        <f>SUM(D5:D35)</f>
        <v>365749365.02000004</v>
      </c>
      <c r="E36" s="371">
        <f t="shared" si="0"/>
        <v>91.705810013815466</v>
      </c>
    </row>
    <row r="38" spans="1:13" ht="15.6" x14ac:dyDescent="0.3">
      <c r="B38" s="236"/>
      <c r="C38" s="236"/>
      <c r="D38" s="236"/>
      <c r="E38" s="236"/>
    </row>
    <row r="39" spans="1:13" x14ac:dyDescent="0.3">
      <c r="A39" s="262"/>
      <c r="B39" s="262"/>
      <c r="D39" s="262"/>
      <c r="E39" s="262"/>
    </row>
    <row r="40" spans="1:13" x14ac:dyDescent="0.3">
      <c r="A40" s="262"/>
      <c r="B40" s="262"/>
      <c r="D40" s="262"/>
      <c r="E40" s="262"/>
    </row>
    <row r="41" spans="1:13" ht="53.4" customHeight="1" x14ac:dyDescent="0.3">
      <c r="A41" s="391" t="s">
        <v>475</v>
      </c>
      <c r="B41" s="391"/>
      <c r="C41" s="391"/>
      <c r="D41" s="391"/>
      <c r="E41" s="391"/>
    </row>
  </sheetData>
  <mergeCells count="2">
    <mergeCell ref="A41:E41"/>
    <mergeCell ref="A2:E2"/>
  </mergeCells>
  <pageMargins left="0.39370078740157483" right="0.39370078740157483" top="0.47" bottom="0.54" header="0.17" footer="0.31496062992125984"/>
  <pageSetup paperSize="9" scale="90" fitToHeight="0" orientation="portrait" r:id="rId1"/>
  <headerFooter>
    <oddHeader>&amp;C&amp;P</oddHeader>
  </headerFooter>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view="pageBreakPreview" zoomScale="115" zoomScaleNormal="100" zoomScaleSheetLayoutView="115" workbookViewId="0">
      <selection activeCell="A9" sqref="A9:XFD13"/>
    </sheetView>
  </sheetViews>
  <sheetFormatPr defaultColWidth="9.109375" defaultRowHeight="15" x14ac:dyDescent="0.3"/>
  <cols>
    <col min="1" max="1" width="45.44140625" style="87" customWidth="1"/>
    <col min="2" max="2" width="17" style="87" customWidth="1"/>
    <col min="3" max="3" width="17.21875" style="87" customWidth="1"/>
    <col min="4" max="4" width="15" style="87" customWidth="1"/>
    <col min="5" max="6" width="9.109375" style="87"/>
    <col min="7" max="7" width="9.33203125" style="87" bestFit="1" customWidth="1"/>
    <col min="8" max="8" width="18.44140625" style="87" customWidth="1"/>
    <col min="9" max="9" width="9.33203125" style="87" bestFit="1" customWidth="1"/>
    <col min="10" max="12" width="19.6640625" style="87" customWidth="1"/>
    <col min="13" max="13" width="18.6640625" style="87" customWidth="1"/>
    <col min="14" max="16384" width="9.109375" style="87"/>
  </cols>
  <sheetData>
    <row r="1" spans="1:13" ht="16.2" customHeight="1" x14ac:dyDescent="0.3">
      <c r="A1" s="86"/>
      <c r="B1" s="86"/>
      <c r="C1" s="88"/>
      <c r="D1" s="265"/>
      <c r="E1" s="99" t="s">
        <v>26</v>
      </c>
      <c r="F1" s="98" t="s">
        <v>24</v>
      </c>
      <c r="G1" s="134" t="s">
        <v>34</v>
      </c>
      <c r="H1" s="99" t="s">
        <v>86</v>
      </c>
      <c r="I1" s="98" t="s">
        <v>31</v>
      </c>
      <c r="J1" s="99">
        <f>B6</f>
        <v>19976758.969999999</v>
      </c>
      <c r="K1" s="99">
        <f t="shared" ref="K1:L1" si="0">C6</f>
        <v>15856201.880000001</v>
      </c>
      <c r="L1" s="99">
        <f t="shared" si="0"/>
        <v>79.373245198642962</v>
      </c>
      <c r="M1" s="123"/>
    </row>
    <row r="2" spans="1:13" ht="128.4" customHeight="1" x14ac:dyDescent="0.3">
      <c r="A2" s="387" t="s">
        <v>477</v>
      </c>
      <c r="B2" s="387"/>
      <c r="C2" s="387"/>
      <c r="D2" s="387"/>
      <c r="E2" s="114"/>
      <c r="F2" s="114"/>
      <c r="G2" s="114"/>
      <c r="H2" s="114"/>
      <c r="I2" s="114"/>
      <c r="J2" s="114"/>
      <c r="K2" s="114"/>
      <c r="L2" s="114"/>
      <c r="M2" s="115"/>
    </row>
    <row r="3" spans="1:13" ht="20.25" customHeight="1" x14ac:dyDescent="0.3">
      <c r="A3" s="86"/>
      <c r="B3" s="86"/>
      <c r="C3" s="89"/>
      <c r="D3" s="89" t="s">
        <v>0</v>
      </c>
      <c r="E3" s="116"/>
      <c r="F3" s="116"/>
      <c r="G3" s="116"/>
      <c r="H3" s="116"/>
      <c r="I3" s="117"/>
      <c r="J3" s="118"/>
      <c r="K3" s="118"/>
      <c r="L3" s="118"/>
      <c r="M3" s="115"/>
    </row>
    <row r="4" spans="1:13" ht="48.75" customHeight="1" x14ac:dyDescent="0.3">
      <c r="A4" s="106" t="s">
        <v>3</v>
      </c>
      <c r="B4" s="346" t="s">
        <v>379</v>
      </c>
      <c r="C4" s="346" t="s">
        <v>380</v>
      </c>
      <c r="D4" s="346" t="s">
        <v>407</v>
      </c>
      <c r="E4" s="115"/>
      <c r="F4" s="115"/>
      <c r="G4" s="115"/>
      <c r="H4" s="115"/>
      <c r="I4" s="115"/>
      <c r="J4" s="119"/>
      <c r="K4" s="119"/>
      <c r="L4" s="119"/>
      <c r="M4" s="115"/>
    </row>
    <row r="5" spans="1:13" ht="15.6" x14ac:dyDescent="0.3">
      <c r="A5" s="372" t="s">
        <v>5</v>
      </c>
      <c r="B5" s="373">
        <v>19976758.969999999</v>
      </c>
      <c r="C5" s="373">
        <v>15856201.880000001</v>
      </c>
      <c r="D5" s="374">
        <f>C5/B5*100</f>
        <v>79.373245198642962</v>
      </c>
      <c r="E5" s="115"/>
      <c r="F5" s="126"/>
      <c r="G5" s="126"/>
      <c r="H5" s="126"/>
      <c r="I5" s="126"/>
      <c r="J5" s="126"/>
      <c r="K5" s="126"/>
      <c r="L5" s="126"/>
      <c r="M5" s="115"/>
    </row>
    <row r="6" spans="1:13" ht="19.5" customHeight="1" x14ac:dyDescent="0.3">
      <c r="A6" s="131" t="s">
        <v>65</v>
      </c>
      <c r="B6" s="107">
        <f>SUM(B5:B5)</f>
        <v>19976758.969999999</v>
      </c>
      <c r="C6" s="107">
        <f>SUM(C5:C5)</f>
        <v>15856201.880000001</v>
      </c>
      <c r="D6" s="375">
        <f>C6/B6*100</f>
        <v>79.373245198642962</v>
      </c>
    </row>
    <row r="8" spans="1:13" ht="15.6" x14ac:dyDescent="0.3">
      <c r="B8" s="236"/>
      <c r="C8" s="236"/>
      <c r="D8" s="236"/>
    </row>
  </sheetData>
  <mergeCells count="1">
    <mergeCell ref="A2:D2"/>
  </mergeCells>
  <pageMargins left="0.39370078740157483" right="0.39370078740157483" top="0.56999999999999995" bottom="0.74803149606299213" header="0.31496062992125984" footer="0.31496062992125984"/>
  <pageSetup paperSize="9" fitToHeight="0" orientation="portrait"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6"/>
  <sheetViews>
    <sheetView view="pageBreakPreview" topLeftCell="A10" zoomScale="110" zoomScaleNormal="100" zoomScaleSheetLayoutView="110" workbookViewId="0">
      <selection activeCell="A33" sqref="A33:XFD37"/>
    </sheetView>
  </sheetViews>
  <sheetFormatPr defaultRowHeight="15" x14ac:dyDescent="0.3"/>
  <cols>
    <col min="1" max="1" width="47.109375" style="18" customWidth="1"/>
    <col min="2" max="2" width="16.5546875" style="18" customWidth="1"/>
    <col min="3" max="3" width="15.88671875" style="18" customWidth="1"/>
    <col min="4" max="4" width="14.6640625" style="18" customWidth="1"/>
    <col min="5" max="5" width="12.33203125" style="18" customWidth="1"/>
    <col min="6" max="6" width="9.109375" style="18"/>
    <col min="7" max="7" width="9.33203125" style="18" bestFit="1" customWidth="1"/>
    <col min="8" max="8" width="18.44140625" style="18" customWidth="1"/>
    <col min="9" max="9" width="9.33203125" style="18" bestFit="1" customWidth="1"/>
    <col min="10" max="12" width="19.6640625" style="18" customWidth="1"/>
    <col min="13" max="13" width="25.5546875" style="18" customWidth="1"/>
  </cols>
  <sheetData>
    <row r="1" spans="1:13" ht="15" customHeight="1" x14ac:dyDescent="0.3">
      <c r="A1" s="1"/>
      <c r="B1" s="1"/>
      <c r="C1" s="3"/>
      <c r="D1" s="265"/>
      <c r="E1" s="99" t="s">
        <v>52</v>
      </c>
      <c r="F1" s="98" t="s">
        <v>9</v>
      </c>
      <c r="G1" s="99" t="s">
        <v>29</v>
      </c>
      <c r="H1" s="99" t="s">
        <v>60</v>
      </c>
      <c r="I1" s="98">
        <v>530</v>
      </c>
      <c r="J1" s="99">
        <v>1552824</v>
      </c>
      <c r="K1" s="99">
        <v>1552824</v>
      </c>
      <c r="L1" s="99">
        <v>1552824</v>
      </c>
      <c r="M1" s="123"/>
    </row>
    <row r="2" spans="1:13" ht="118.8" customHeight="1" x14ac:dyDescent="0.3">
      <c r="A2" s="387" t="s">
        <v>478</v>
      </c>
      <c r="B2" s="387"/>
      <c r="C2" s="387"/>
      <c r="D2" s="387"/>
      <c r="E2" s="100"/>
      <c r="F2" s="100"/>
      <c r="G2" s="100"/>
      <c r="H2" s="100"/>
      <c r="I2" s="100"/>
      <c r="J2" s="100"/>
      <c r="K2" s="100"/>
      <c r="L2" s="100"/>
    </row>
    <row r="3" spans="1:13" ht="15.6" x14ac:dyDescent="0.3">
      <c r="A3" s="1"/>
      <c r="B3" s="1"/>
      <c r="C3" s="19"/>
      <c r="D3" s="19" t="s">
        <v>0</v>
      </c>
      <c r="E3" s="101"/>
      <c r="F3" s="101"/>
      <c r="G3" s="101"/>
      <c r="H3" s="101"/>
      <c r="I3" s="102"/>
      <c r="J3" s="103"/>
      <c r="K3" s="103"/>
      <c r="L3" s="103"/>
    </row>
    <row r="4" spans="1:13" ht="39.6" customHeight="1" x14ac:dyDescent="0.3">
      <c r="A4" s="20" t="s">
        <v>3</v>
      </c>
      <c r="B4" s="295" t="s">
        <v>379</v>
      </c>
      <c r="C4" s="295" t="s">
        <v>380</v>
      </c>
      <c r="D4" s="295" t="s">
        <v>407</v>
      </c>
      <c r="J4" s="10"/>
      <c r="K4" s="10"/>
      <c r="L4" s="10"/>
    </row>
    <row r="5" spans="1:13" ht="15.6" x14ac:dyDescent="0.3">
      <c r="A5" s="171" t="s">
        <v>5</v>
      </c>
      <c r="B5" s="170">
        <v>119448</v>
      </c>
      <c r="C5" s="296">
        <v>119448</v>
      </c>
      <c r="D5" s="301">
        <f>C5/B5*100</f>
        <v>100</v>
      </c>
      <c r="E5" s="24"/>
      <c r="G5" s="231"/>
      <c r="H5" s="231"/>
      <c r="I5" s="231"/>
      <c r="J5" s="21"/>
      <c r="K5" s="231"/>
      <c r="L5" s="231"/>
    </row>
    <row r="6" spans="1:13" ht="15.6" x14ac:dyDescent="0.3">
      <c r="A6" s="171" t="s">
        <v>6</v>
      </c>
      <c r="B6" s="170">
        <v>59724</v>
      </c>
      <c r="C6" s="296">
        <v>39523.47</v>
      </c>
      <c r="D6" s="301">
        <f t="shared" ref="D6:D30" si="0">C6/B6*100</f>
        <v>66.176863572433192</v>
      </c>
      <c r="E6" s="24"/>
      <c r="G6" s="231"/>
      <c r="H6" s="231"/>
      <c r="I6" s="231"/>
      <c r="J6" s="231"/>
      <c r="K6" s="231"/>
      <c r="L6" s="231"/>
    </row>
    <row r="7" spans="1:13" ht="15.6" x14ac:dyDescent="0.3">
      <c r="A7" s="257" t="s">
        <v>59</v>
      </c>
      <c r="B7" s="170">
        <v>59724</v>
      </c>
      <c r="C7" s="296">
        <v>36414.04</v>
      </c>
      <c r="D7" s="301">
        <f t="shared" si="0"/>
        <v>60.97053110977162</v>
      </c>
      <c r="E7" s="24"/>
      <c r="G7" s="231"/>
      <c r="H7" s="231"/>
      <c r="I7" s="231"/>
      <c r="J7" s="231"/>
      <c r="K7" s="231"/>
      <c r="L7" s="231"/>
    </row>
    <row r="8" spans="1:13" ht="15.6" x14ac:dyDescent="0.3">
      <c r="A8" s="257" t="s">
        <v>103</v>
      </c>
      <c r="B8" s="170">
        <v>59724</v>
      </c>
      <c r="C8" s="296">
        <v>43119.19</v>
      </c>
      <c r="D8" s="301">
        <f t="shared" si="0"/>
        <v>72.197424820842542</v>
      </c>
      <c r="E8" s="24"/>
      <c r="G8" s="231"/>
      <c r="H8" s="231"/>
      <c r="I8" s="231"/>
      <c r="J8" s="231"/>
      <c r="K8" s="231"/>
      <c r="L8" s="231"/>
    </row>
    <row r="9" spans="1:13" ht="15.6" x14ac:dyDescent="0.3">
      <c r="A9" s="257" t="s">
        <v>106</v>
      </c>
      <c r="B9" s="170">
        <v>59724</v>
      </c>
      <c r="C9" s="296">
        <v>0</v>
      </c>
      <c r="D9" s="301">
        <f t="shared" si="0"/>
        <v>0</v>
      </c>
      <c r="E9" s="24"/>
      <c r="G9" s="231"/>
      <c r="H9" s="231"/>
      <c r="I9" s="231"/>
      <c r="J9" s="231"/>
      <c r="K9" s="231"/>
      <c r="L9" s="231"/>
    </row>
    <row r="10" spans="1:13" ht="17.399999999999999" x14ac:dyDescent="0.3">
      <c r="A10" s="257" t="s">
        <v>97</v>
      </c>
      <c r="B10" s="170">
        <v>59724</v>
      </c>
      <c r="C10" s="296">
        <v>44701.24</v>
      </c>
      <c r="D10" s="301">
        <f t="shared" si="0"/>
        <v>74.84635992230929</v>
      </c>
      <c r="E10" s="24"/>
      <c r="G10" s="241"/>
      <c r="H10" s="241"/>
      <c r="I10" s="241"/>
      <c r="J10" s="231"/>
      <c r="K10" s="231"/>
      <c r="L10" s="231"/>
    </row>
    <row r="11" spans="1:13" ht="17.399999999999999" x14ac:dyDescent="0.3">
      <c r="A11" s="257" t="s">
        <v>95</v>
      </c>
      <c r="B11" s="170">
        <v>59724</v>
      </c>
      <c r="C11" s="296">
        <v>0</v>
      </c>
      <c r="D11" s="301">
        <f t="shared" si="0"/>
        <v>0</v>
      </c>
      <c r="E11" s="24"/>
      <c r="G11" s="241"/>
      <c r="H11" s="241"/>
      <c r="I11" s="241"/>
      <c r="J11" s="231"/>
      <c r="K11" s="231"/>
      <c r="L11" s="231"/>
    </row>
    <row r="12" spans="1:13" ht="17.399999999999999" x14ac:dyDescent="0.3">
      <c r="A12" s="257" t="s">
        <v>63</v>
      </c>
      <c r="B12" s="170">
        <v>59724</v>
      </c>
      <c r="C12" s="296">
        <v>33950.39</v>
      </c>
      <c r="D12" s="301">
        <f t="shared" si="0"/>
        <v>56.845472506864915</v>
      </c>
      <c r="E12" s="24"/>
      <c r="G12" s="241"/>
      <c r="H12" s="241"/>
      <c r="I12" s="241"/>
      <c r="J12" s="231"/>
      <c r="K12" s="231"/>
      <c r="L12" s="231"/>
    </row>
    <row r="13" spans="1:13" ht="17.399999999999999" x14ac:dyDescent="0.3">
      <c r="A13" s="171" t="s">
        <v>7</v>
      </c>
      <c r="B13" s="170">
        <v>59724</v>
      </c>
      <c r="C13" s="296">
        <v>38209.1</v>
      </c>
      <c r="D13" s="301">
        <f t="shared" si="0"/>
        <v>63.97612350143995</v>
      </c>
      <c r="E13" s="24"/>
      <c r="G13" s="241"/>
      <c r="H13" s="241"/>
      <c r="I13" s="241"/>
      <c r="J13" s="231"/>
      <c r="K13" s="231"/>
      <c r="L13" s="231"/>
    </row>
    <row r="14" spans="1:13" ht="17.399999999999999" x14ac:dyDescent="0.3">
      <c r="A14" s="257" t="s">
        <v>96</v>
      </c>
      <c r="B14" s="170">
        <v>59724</v>
      </c>
      <c r="C14" s="296">
        <v>35467.29</v>
      </c>
      <c r="D14" s="301">
        <f t="shared" si="0"/>
        <v>59.385322483423749</v>
      </c>
      <c r="E14" s="24"/>
      <c r="G14" s="241"/>
      <c r="H14" s="241"/>
      <c r="I14" s="241"/>
      <c r="J14" s="231"/>
      <c r="K14" s="231"/>
      <c r="L14" s="231"/>
    </row>
    <row r="15" spans="1:13" ht="17.399999999999999" x14ac:dyDescent="0.3">
      <c r="A15" s="257" t="s">
        <v>110</v>
      </c>
      <c r="B15" s="170">
        <v>59724</v>
      </c>
      <c r="C15" s="296">
        <v>16711.09</v>
      </c>
      <c r="D15" s="301">
        <f t="shared" si="0"/>
        <v>27.980527091286582</v>
      </c>
      <c r="E15" s="24"/>
      <c r="G15" s="241"/>
      <c r="H15" s="241"/>
      <c r="I15" s="241"/>
      <c r="J15" s="231"/>
      <c r="K15" s="231"/>
      <c r="L15" s="231"/>
    </row>
    <row r="16" spans="1:13" ht="17.399999999999999" x14ac:dyDescent="0.3">
      <c r="A16" s="257" t="s">
        <v>111</v>
      </c>
      <c r="B16" s="170">
        <v>59724</v>
      </c>
      <c r="C16" s="296">
        <v>49682.82</v>
      </c>
      <c r="D16" s="301">
        <f t="shared" si="0"/>
        <v>83.187361864577056</v>
      </c>
      <c r="E16" s="24"/>
      <c r="G16" s="241"/>
      <c r="H16" s="241"/>
      <c r="I16" s="241"/>
      <c r="J16" s="231"/>
      <c r="K16" s="231"/>
      <c r="L16" s="231"/>
    </row>
    <row r="17" spans="1:12" ht="17.399999999999999" x14ac:dyDescent="0.3">
      <c r="A17" s="257" t="s">
        <v>107</v>
      </c>
      <c r="B17" s="170">
        <v>59724</v>
      </c>
      <c r="C17" s="296">
        <v>41466.080000000002</v>
      </c>
      <c r="D17" s="301">
        <f t="shared" si="0"/>
        <v>69.429509075078698</v>
      </c>
      <c r="E17" s="24"/>
      <c r="G17" s="241"/>
      <c r="H17" s="241"/>
      <c r="I17" s="241"/>
      <c r="J17" s="231"/>
      <c r="K17" s="231"/>
      <c r="L17" s="231"/>
    </row>
    <row r="18" spans="1:12" ht="17.399999999999999" x14ac:dyDescent="0.3">
      <c r="A18" s="257" t="s">
        <v>135</v>
      </c>
      <c r="B18" s="170">
        <v>59724</v>
      </c>
      <c r="C18" s="296">
        <v>41205.910000000003</v>
      </c>
      <c r="D18" s="301">
        <f t="shared" si="0"/>
        <v>68.993888554015143</v>
      </c>
      <c r="E18" s="24"/>
      <c r="G18" s="241"/>
      <c r="H18" s="241"/>
      <c r="I18" s="241"/>
      <c r="J18" s="231"/>
      <c r="K18" s="231"/>
      <c r="L18" s="231"/>
    </row>
    <row r="19" spans="1:12" ht="17.399999999999999" x14ac:dyDescent="0.3">
      <c r="A19" s="257" t="s">
        <v>112</v>
      </c>
      <c r="B19" s="170">
        <v>59724</v>
      </c>
      <c r="C19" s="296">
        <v>38601.11</v>
      </c>
      <c r="D19" s="301">
        <f t="shared" si="0"/>
        <v>64.632492800214322</v>
      </c>
      <c r="E19" s="24"/>
      <c r="G19" s="241"/>
      <c r="H19" s="241"/>
      <c r="I19" s="241"/>
      <c r="J19" s="231"/>
      <c r="K19" s="231"/>
      <c r="L19" s="231"/>
    </row>
    <row r="20" spans="1:12" ht="17.399999999999999" x14ac:dyDescent="0.3">
      <c r="A20" s="257" t="s">
        <v>136</v>
      </c>
      <c r="B20" s="170">
        <v>59724</v>
      </c>
      <c r="C20" s="296">
        <v>25478.92</v>
      </c>
      <c r="D20" s="301">
        <f t="shared" si="0"/>
        <v>42.661107762373582</v>
      </c>
      <c r="E20" s="24"/>
      <c r="G20" s="241"/>
      <c r="H20" s="241"/>
      <c r="I20" s="241"/>
      <c r="J20" s="231"/>
      <c r="K20" s="231"/>
      <c r="L20" s="231"/>
    </row>
    <row r="21" spans="1:12" ht="15.6" x14ac:dyDescent="0.3">
      <c r="A21" s="257" t="s">
        <v>137</v>
      </c>
      <c r="B21" s="170">
        <v>59724</v>
      </c>
      <c r="C21" s="296">
        <v>41547.89</v>
      </c>
      <c r="D21" s="301">
        <f t="shared" si="0"/>
        <v>69.566489183577801</v>
      </c>
      <c r="E21" s="24"/>
      <c r="G21" s="231"/>
      <c r="H21" s="231"/>
      <c r="I21" s="231"/>
      <c r="J21" s="231"/>
      <c r="K21" s="231"/>
      <c r="L21" s="231"/>
    </row>
    <row r="22" spans="1:12" ht="15.6" x14ac:dyDescent="0.3">
      <c r="A22" s="257" t="s">
        <v>138</v>
      </c>
      <c r="B22" s="170">
        <v>59724</v>
      </c>
      <c r="C22" s="296">
        <v>34429.25</v>
      </c>
      <c r="D22" s="301">
        <f t="shared" si="0"/>
        <v>57.647260732703778</v>
      </c>
      <c r="E22" s="24"/>
      <c r="G22" s="231"/>
      <c r="H22" s="231"/>
      <c r="I22" s="231"/>
      <c r="J22" s="231"/>
      <c r="K22" s="231"/>
      <c r="L22" s="231"/>
    </row>
    <row r="23" spans="1:12" ht="15.6" x14ac:dyDescent="0.3">
      <c r="A23" s="257" t="s">
        <v>139</v>
      </c>
      <c r="B23" s="170">
        <v>59724</v>
      </c>
      <c r="C23" s="296">
        <v>36135.43</v>
      </c>
      <c r="D23" s="301">
        <f t="shared" si="0"/>
        <v>60.504035228718777</v>
      </c>
      <c r="E23" s="24"/>
      <c r="G23" s="231"/>
      <c r="H23" s="231"/>
      <c r="I23" s="231"/>
      <c r="J23" s="231"/>
      <c r="K23" s="231"/>
      <c r="L23" s="231"/>
    </row>
    <row r="24" spans="1:12" ht="15.6" x14ac:dyDescent="0.3">
      <c r="A24" s="257" t="s">
        <v>56</v>
      </c>
      <c r="B24" s="170">
        <v>59724</v>
      </c>
      <c r="C24" s="296">
        <v>0</v>
      </c>
      <c r="D24" s="301">
        <f t="shared" si="0"/>
        <v>0</v>
      </c>
      <c r="E24" s="24"/>
      <c r="G24" s="231"/>
      <c r="H24" s="231"/>
      <c r="I24" s="231"/>
      <c r="J24" s="231"/>
      <c r="K24" s="231"/>
      <c r="L24" s="231"/>
    </row>
    <row r="25" spans="1:12" ht="15.6" x14ac:dyDescent="0.3">
      <c r="A25" s="257" t="s">
        <v>39</v>
      </c>
      <c r="B25" s="170">
        <v>59724</v>
      </c>
      <c r="C25" s="296">
        <v>36017.51</v>
      </c>
      <c r="D25" s="301">
        <f t="shared" si="0"/>
        <v>60.306593664188604</v>
      </c>
      <c r="E25" s="24"/>
      <c r="G25" s="231"/>
      <c r="H25" s="231"/>
      <c r="I25" s="231"/>
      <c r="J25" s="231"/>
      <c r="K25" s="231"/>
      <c r="L25" s="231"/>
    </row>
    <row r="26" spans="1:12" ht="15.6" x14ac:dyDescent="0.3">
      <c r="A26" s="257" t="s">
        <v>108</v>
      </c>
      <c r="B26" s="170">
        <v>59724</v>
      </c>
      <c r="C26" s="296">
        <v>0</v>
      </c>
      <c r="D26" s="301">
        <f t="shared" si="0"/>
        <v>0</v>
      </c>
      <c r="E26" s="24"/>
      <c r="G26" s="231"/>
      <c r="H26" s="231"/>
      <c r="I26" s="231"/>
      <c r="J26" s="231"/>
      <c r="K26" s="231"/>
      <c r="L26" s="231"/>
    </row>
    <row r="27" spans="1:12" ht="15.6" x14ac:dyDescent="0.3">
      <c r="A27" s="257" t="s">
        <v>109</v>
      </c>
      <c r="B27" s="170">
        <v>59724</v>
      </c>
      <c r="C27" s="296">
        <v>44040.93</v>
      </c>
      <c r="D27" s="301">
        <f t="shared" si="0"/>
        <v>73.740757484428372</v>
      </c>
      <c r="E27" s="24"/>
      <c r="G27" s="231"/>
      <c r="H27" s="231"/>
      <c r="I27" s="231"/>
      <c r="J27" s="231"/>
      <c r="K27" s="231"/>
      <c r="L27" s="231"/>
    </row>
    <row r="28" spans="1:12" ht="15.6" x14ac:dyDescent="0.3">
      <c r="A28" s="257" t="s">
        <v>140</v>
      </c>
      <c r="B28" s="170">
        <v>59724</v>
      </c>
      <c r="C28" s="296">
        <v>29093.91</v>
      </c>
      <c r="D28" s="301">
        <f t="shared" si="0"/>
        <v>48.713934096845492</v>
      </c>
      <c r="E28" s="24"/>
      <c r="G28" s="231"/>
      <c r="H28" s="231"/>
      <c r="I28" s="231"/>
      <c r="J28" s="231"/>
      <c r="K28" s="231"/>
      <c r="L28" s="231"/>
    </row>
    <row r="29" spans="1:12" ht="15.6" x14ac:dyDescent="0.3">
      <c r="A29" s="257" t="s">
        <v>141</v>
      </c>
      <c r="B29" s="170">
        <v>59724</v>
      </c>
      <c r="C29" s="296">
        <v>42293.97</v>
      </c>
      <c r="D29" s="301">
        <f t="shared" si="0"/>
        <v>70.815702230259191</v>
      </c>
      <c r="E29" s="24"/>
      <c r="G29" s="231"/>
      <c r="H29" s="231"/>
      <c r="I29" s="231"/>
      <c r="J29" s="231"/>
      <c r="K29" s="231"/>
      <c r="L29" s="231"/>
    </row>
    <row r="30" spans="1:12" ht="21" customHeight="1" x14ac:dyDescent="0.3">
      <c r="A30" s="22" t="s">
        <v>65</v>
      </c>
      <c r="B30" s="23">
        <f>SUM(B5:B29)</f>
        <v>1552824</v>
      </c>
      <c r="C30" s="23">
        <f>SUM(C5:C29)</f>
        <v>867537.54000000015</v>
      </c>
      <c r="D30" s="302">
        <f t="shared" si="0"/>
        <v>55.868375295590496</v>
      </c>
      <c r="E30" s="24"/>
    </row>
    <row r="31" spans="1:12" x14ac:dyDescent="0.3">
      <c r="E31" s="24"/>
    </row>
    <row r="32" spans="1:12" ht="15.6" x14ac:dyDescent="0.3">
      <c r="B32" s="132"/>
      <c r="C32" s="132"/>
      <c r="D32" s="132"/>
      <c r="E32" s="24"/>
    </row>
    <row r="33" spans="5:6" x14ac:dyDescent="0.3">
      <c r="E33" s="24"/>
    </row>
    <row r="34" spans="5:6" x14ac:dyDescent="0.3">
      <c r="E34" s="24"/>
    </row>
    <row r="35" spans="5:6" x14ac:dyDescent="0.3">
      <c r="E35" s="24"/>
    </row>
    <row r="36" spans="5:6" x14ac:dyDescent="0.3">
      <c r="E36" s="24"/>
    </row>
    <row r="37" spans="5:6" x14ac:dyDescent="0.3">
      <c r="E37" s="24"/>
    </row>
    <row r="38" spans="5:6" x14ac:dyDescent="0.3">
      <c r="E38" s="24"/>
    </row>
    <row r="39" spans="5:6" x14ac:dyDescent="0.3">
      <c r="E39" s="24"/>
    </row>
    <row r="40" spans="5:6" x14ac:dyDescent="0.3">
      <c r="E40" s="24"/>
    </row>
    <row r="41" spans="5:6" ht="15.6" x14ac:dyDescent="0.3">
      <c r="E41" s="24"/>
      <c r="F41" s="132"/>
    </row>
    <row r="42" spans="5:6" x14ac:dyDescent="0.3">
      <c r="E42" s="24"/>
    </row>
    <row r="43" spans="5:6" x14ac:dyDescent="0.3">
      <c r="E43" s="24"/>
    </row>
    <row r="44" spans="5:6" x14ac:dyDescent="0.3">
      <c r="E44" s="24"/>
    </row>
    <row r="45" spans="5:6" x14ac:dyDescent="0.3">
      <c r="E45" s="24"/>
    </row>
    <row r="46" spans="5:6" x14ac:dyDescent="0.3">
      <c r="E46" s="24"/>
    </row>
    <row r="47" spans="5:6" x14ac:dyDescent="0.3">
      <c r="E47" s="24"/>
    </row>
    <row r="48" spans="5:6" x14ac:dyDescent="0.3">
      <c r="E48" s="24"/>
    </row>
    <row r="49" spans="5:5" x14ac:dyDescent="0.3">
      <c r="E49" s="24"/>
    </row>
    <row r="50" spans="5:5" x14ac:dyDescent="0.3">
      <c r="E50" s="24"/>
    </row>
    <row r="51" spans="5:5" x14ac:dyDescent="0.3">
      <c r="E51" s="24"/>
    </row>
    <row r="52" spans="5:5" x14ac:dyDescent="0.3">
      <c r="E52" s="24"/>
    </row>
    <row r="53" spans="5:5" x14ac:dyDescent="0.3">
      <c r="E53" s="24"/>
    </row>
    <row r="54" spans="5:5" x14ac:dyDescent="0.3">
      <c r="E54" s="24"/>
    </row>
    <row r="55" spans="5:5" x14ac:dyDescent="0.3">
      <c r="E55" s="24"/>
    </row>
    <row r="56" spans="5:5" x14ac:dyDescent="0.3">
      <c r="E56" s="24"/>
    </row>
  </sheetData>
  <mergeCells count="1">
    <mergeCell ref="A2:D2"/>
  </mergeCells>
  <pageMargins left="0.39370078740157483" right="0.39370078740157483" top="0.38" bottom="0.56999999999999995" header="0.17" footer="0.31496062992125984"/>
  <pageSetup paperSize="9" orientation="portrait"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61"/>
  <dimension ref="A1:M38"/>
  <sheetViews>
    <sheetView view="pageBreakPreview" topLeftCell="A10" zoomScale="115" zoomScaleNormal="100" zoomScaleSheetLayoutView="115" workbookViewId="0">
      <selection activeCell="A39" sqref="A39:XFD43"/>
    </sheetView>
  </sheetViews>
  <sheetFormatPr defaultColWidth="9.109375" defaultRowHeight="15" x14ac:dyDescent="0.3"/>
  <cols>
    <col min="1" max="1" width="47.21875" style="2" customWidth="1"/>
    <col min="2" max="2" width="16.6640625" style="2" customWidth="1"/>
    <col min="3" max="3" width="16" style="2" customWidth="1"/>
    <col min="4" max="4" width="15" style="2" customWidth="1"/>
    <col min="5" max="6" width="9.109375" style="2"/>
    <col min="7" max="7" width="9.33203125" style="2" bestFit="1" customWidth="1"/>
    <col min="8" max="8" width="18.44140625" style="2" customWidth="1"/>
    <col min="9" max="9" width="9.33203125" style="2" bestFit="1" customWidth="1"/>
    <col min="10" max="12" width="19.6640625" style="2" customWidth="1"/>
    <col min="13" max="13" width="22.44140625" style="2" customWidth="1"/>
    <col min="14" max="16384" width="9.109375" style="2"/>
  </cols>
  <sheetData>
    <row r="1" spans="1:13" ht="12" customHeight="1" x14ac:dyDescent="0.3">
      <c r="A1" s="1"/>
      <c r="B1" s="1"/>
      <c r="C1" s="3"/>
      <c r="D1" s="265"/>
      <c r="E1" s="99" t="s">
        <v>27</v>
      </c>
      <c r="F1" s="98" t="s">
        <v>9</v>
      </c>
      <c r="G1" s="99" t="s">
        <v>14</v>
      </c>
      <c r="H1" s="266" t="s">
        <v>28</v>
      </c>
      <c r="I1" s="98">
        <v>530</v>
      </c>
      <c r="J1" s="99">
        <v>410900</v>
      </c>
      <c r="K1" s="99">
        <v>426600</v>
      </c>
      <c r="L1" s="96">
        <v>3142200</v>
      </c>
      <c r="M1" s="123"/>
    </row>
    <row r="2" spans="1:13" ht="100.2" customHeight="1" x14ac:dyDescent="0.3">
      <c r="A2" s="393" t="s">
        <v>479</v>
      </c>
      <c r="B2" s="387"/>
      <c r="C2" s="387"/>
      <c r="D2" s="387"/>
      <c r="E2" s="100"/>
      <c r="F2" s="100"/>
      <c r="G2" s="100"/>
      <c r="H2" s="100"/>
      <c r="I2" s="100"/>
      <c r="J2" s="130"/>
      <c r="K2" s="130"/>
      <c r="L2" s="130"/>
    </row>
    <row r="3" spans="1:13" ht="20.25" customHeight="1" x14ac:dyDescent="0.3">
      <c r="A3" s="1"/>
      <c r="B3" s="1"/>
      <c r="C3" s="4"/>
      <c r="D3" s="4" t="s">
        <v>0</v>
      </c>
      <c r="E3" s="101"/>
      <c r="F3" s="101"/>
      <c r="G3" s="101"/>
      <c r="H3" s="101"/>
      <c r="I3" s="102"/>
      <c r="J3" s="103"/>
      <c r="K3" s="103"/>
      <c r="L3" s="103"/>
    </row>
    <row r="4" spans="1:13" ht="38.4" customHeight="1" x14ac:dyDescent="0.3">
      <c r="A4" s="5" t="s">
        <v>3</v>
      </c>
      <c r="B4" s="295" t="s">
        <v>379</v>
      </c>
      <c r="C4" s="295" t="s">
        <v>380</v>
      </c>
      <c r="D4" s="295" t="s">
        <v>407</v>
      </c>
      <c r="E4" s="12"/>
      <c r="F4" s="12"/>
      <c r="G4" s="12"/>
      <c r="H4" s="12"/>
      <c r="I4" s="12"/>
      <c r="J4" s="104"/>
      <c r="K4" s="104"/>
      <c r="L4" s="104"/>
    </row>
    <row r="5" spans="1:13" ht="15.6" x14ac:dyDescent="0.3">
      <c r="A5" s="233" t="s">
        <v>5</v>
      </c>
      <c r="B5" s="234">
        <v>128122</v>
      </c>
      <c r="C5" s="296">
        <v>65306.5</v>
      </c>
      <c r="D5" s="301">
        <f>C5/B5*100</f>
        <v>50.972120322817318</v>
      </c>
      <c r="G5" s="231"/>
      <c r="H5" s="231"/>
      <c r="I5" s="231"/>
      <c r="J5" s="56"/>
      <c r="K5" s="56"/>
      <c r="L5" s="56"/>
      <c r="M5" s="56"/>
    </row>
    <row r="6" spans="1:13" ht="15.6" x14ac:dyDescent="0.3">
      <c r="A6" s="233" t="s">
        <v>6</v>
      </c>
      <c r="B6" s="234">
        <v>40934</v>
      </c>
      <c r="C6" s="296">
        <v>0</v>
      </c>
      <c r="D6" s="301">
        <f t="shared" ref="D6:D36" si="0">C6/B6*100</f>
        <v>0</v>
      </c>
      <c r="G6" s="231"/>
      <c r="H6" s="231"/>
      <c r="I6" s="231"/>
      <c r="J6" s="56"/>
      <c r="K6" s="56"/>
      <c r="L6" s="56"/>
      <c r="M6" s="56"/>
    </row>
    <row r="7" spans="1:13" ht="15.6" x14ac:dyDescent="0.3">
      <c r="A7" s="257" t="s">
        <v>59</v>
      </c>
      <c r="B7" s="234">
        <v>13045</v>
      </c>
      <c r="C7" s="296">
        <v>5750</v>
      </c>
      <c r="D7" s="301">
        <f t="shared" si="0"/>
        <v>44.078190877730933</v>
      </c>
      <c r="G7" s="231"/>
      <c r="H7" s="231"/>
      <c r="I7" s="231"/>
      <c r="J7" s="56"/>
      <c r="K7" s="56"/>
      <c r="L7" s="56"/>
      <c r="M7" s="56"/>
    </row>
    <row r="8" spans="1:13" ht="15.6" x14ac:dyDescent="0.3">
      <c r="A8" s="257" t="s">
        <v>114</v>
      </c>
      <c r="B8" s="234">
        <v>6313</v>
      </c>
      <c r="C8" s="296">
        <v>6313</v>
      </c>
      <c r="D8" s="301">
        <f t="shared" si="0"/>
        <v>100</v>
      </c>
      <c r="G8" s="231"/>
      <c r="H8" s="231"/>
      <c r="I8" s="231"/>
      <c r="J8" s="56"/>
      <c r="K8" s="56"/>
      <c r="L8" s="56"/>
      <c r="M8" s="56"/>
    </row>
    <row r="9" spans="1:13" ht="15.6" x14ac:dyDescent="0.3">
      <c r="A9" s="257" t="s">
        <v>98</v>
      </c>
      <c r="B9" s="234">
        <v>3156</v>
      </c>
      <c r="C9" s="296">
        <v>3156</v>
      </c>
      <c r="D9" s="301">
        <f t="shared" si="0"/>
        <v>100</v>
      </c>
      <c r="G9" s="231"/>
      <c r="H9" s="231"/>
      <c r="I9" s="231"/>
      <c r="J9" s="56"/>
      <c r="K9" s="56"/>
      <c r="L9" s="56"/>
      <c r="M9" s="56"/>
    </row>
    <row r="10" spans="1:13" ht="15.6" x14ac:dyDescent="0.3">
      <c r="A10" s="257" t="s">
        <v>103</v>
      </c>
      <c r="B10" s="234">
        <v>8400</v>
      </c>
      <c r="C10" s="296">
        <v>8400</v>
      </c>
      <c r="D10" s="301">
        <f t="shared" si="0"/>
        <v>100</v>
      </c>
      <c r="G10" s="231"/>
      <c r="H10" s="231"/>
      <c r="I10" s="231"/>
      <c r="J10" s="56"/>
      <c r="K10" s="56"/>
      <c r="L10" s="56"/>
      <c r="M10" s="56"/>
    </row>
    <row r="11" spans="1:13" ht="15.6" x14ac:dyDescent="0.3">
      <c r="A11" s="257" t="s">
        <v>104</v>
      </c>
      <c r="B11" s="234">
        <v>26064</v>
      </c>
      <c r="C11" s="296">
        <v>26064</v>
      </c>
      <c r="D11" s="301">
        <f t="shared" si="0"/>
        <v>100</v>
      </c>
      <c r="G11" s="231"/>
      <c r="H11" s="231"/>
      <c r="I11" s="231"/>
      <c r="J11" s="56"/>
      <c r="K11" s="56"/>
      <c r="L11" s="56"/>
      <c r="M11" s="56"/>
    </row>
    <row r="12" spans="1:13" ht="15.6" x14ac:dyDescent="0.3">
      <c r="A12" s="257" t="s">
        <v>105</v>
      </c>
      <c r="B12" s="234">
        <v>6261</v>
      </c>
      <c r="C12" s="296">
        <v>0</v>
      </c>
      <c r="D12" s="301">
        <f t="shared" si="0"/>
        <v>0</v>
      </c>
      <c r="G12" s="231"/>
      <c r="H12" s="231"/>
      <c r="I12" s="231"/>
      <c r="J12" s="56"/>
      <c r="K12" s="56"/>
      <c r="L12" s="56"/>
      <c r="M12" s="56"/>
    </row>
    <row r="13" spans="1:13" ht="15.6" x14ac:dyDescent="0.3">
      <c r="A13" s="257" t="s">
        <v>106</v>
      </c>
      <c r="B13" s="234">
        <v>4123</v>
      </c>
      <c r="C13" s="296">
        <v>0</v>
      </c>
      <c r="D13" s="301">
        <f t="shared" si="0"/>
        <v>0</v>
      </c>
      <c r="G13" s="231"/>
      <c r="H13" s="231"/>
      <c r="I13" s="231"/>
      <c r="J13" s="56"/>
      <c r="K13" s="56"/>
      <c r="L13" s="56"/>
      <c r="M13" s="56"/>
    </row>
    <row r="14" spans="1:13" ht="15.6" x14ac:dyDescent="0.3">
      <c r="A14" s="257" t="s">
        <v>97</v>
      </c>
      <c r="B14" s="234">
        <v>12993</v>
      </c>
      <c r="C14" s="296">
        <v>12993</v>
      </c>
      <c r="D14" s="301">
        <f t="shared" si="0"/>
        <v>100</v>
      </c>
      <c r="G14" s="231"/>
      <c r="H14" s="231"/>
      <c r="I14" s="231"/>
      <c r="J14" s="56"/>
      <c r="K14" s="56"/>
      <c r="L14" s="56"/>
      <c r="M14" s="56"/>
    </row>
    <row r="15" spans="1:13" ht="15.6" x14ac:dyDescent="0.3">
      <c r="A15" s="257" t="s">
        <v>95</v>
      </c>
      <c r="B15" s="234">
        <v>12211</v>
      </c>
      <c r="C15" s="296">
        <v>12211</v>
      </c>
      <c r="D15" s="301">
        <f t="shared" si="0"/>
        <v>100</v>
      </c>
      <c r="G15" s="231"/>
      <c r="H15" s="231"/>
      <c r="I15" s="231"/>
      <c r="J15" s="56"/>
      <c r="K15" s="56"/>
      <c r="L15" s="56"/>
      <c r="M15" s="56"/>
    </row>
    <row r="16" spans="1:13" ht="15.6" x14ac:dyDescent="0.3">
      <c r="A16" s="257" t="s">
        <v>63</v>
      </c>
      <c r="B16" s="234">
        <v>2374</v>
      </c>
      <c r="C16" s="296">
        <v>2374</v>
      </c>
      <c r="D16" s="301">
        <f t="shared" si="0"/>
        <v>100</v>
      </c>
      <c r="G16" s="231"/>
      <c r="H16" s="231"/>
      <c r="I16" s="231"/>
      <c r="J16" s="56"/>
      <c r="K16" s="56"/>
      <c r="L16" s="56"/>
      <c r="M16" s="56"/>
    </row>
    <row r="17" spans="1:13" ht="15.6" x14ac:dyDescent="0.3">
      <c r="A17" s="233" t="s">
        <v>7</v>
      </c>
      <c r="B17" s="234">
        <v>9157</v>
      </c>
      <c r="C17" s="296">
        <v>9157</v>
      </c>
      <c r="D17" s="301">
        <f t="shared" si="0"/>
        <v>100</v>
      </c>
      <c r="G17" s="231"/>
      <c r="H17" s="231"/>
      <c r="I17" s="231"/>
      <c r="J17" s="56"/>
      <c r="K17" s="56"/>
      <c r="L17" s="56"/>
      <c r="M17" s="56"/>
    </row>
    <row r="18" spans="1:13" ht="15.6" x14ac:dyDescent="0.3">
      <c r="A18" s="257" t="s">
        <v>133</v>
      </c>
      <c r="B18" s="234">
        <v>4200</v>
      </c>
      <c r="C18" s="296">
        <v>4200</v>
      </c>
      <c r="D18" s="301">
        <f t="shared" si="0"/>
        <v>100</v>
      </c>
      <c r="G18" s="231"/>
      <c r="H18" s="231"/>
      <c r="I18" s="231"/>
      <c r="J18" s="56"/>
      <c r="K18" s="56"/>
      <c r="L18" s="56"/>
      <c r="M18" s="56"/>
    </row>
    <row r="19" spans="1:13" ht="15.6" x14ac:dyDescent="0.3">
      <c r="A19" s="257" t="s">
        <v>96</v>
      </c>
      <c r="B19" s="234">
        <v>7540</v>
      </c>
      <c r="C19" s="296">
        <v>0</v>
      </c>
      <c r="D19" s="301">
        <f t="shared" si="0"/>
        <v>0</v>
      </c>
      <c r="G19" s="231"/>
      <c r="H19" s="231"/>
      <c r="I19" s="231"/>
      <c r="J19" s="56"/>
      <c r="K19" s="56"/>
      <c r="L19" s="56"/>
      <c r="M19" s="56"/>
    </row>
    <row r="20" spans="1:13" ht="15.6" x14ac:dyDescent="0.3">
      <c r="A20" s="257" t="s">
        <v>110</v>
      </c>
      <c r="B20" s="234">
        <v>4200</v>
      </c>
      <c r="C20" s="296">
        <v>4200</v>
      </c>
      <c r="D20" s="301">
        <f t="shared" si="0"/>
        <v>100</v>
      </c>
      <c r="G20" s="231"/>
      <c r="H20" s="231"/>
      <c r="I20" s="231"/>
      <c r="J20" s="56"/>
      <c r="K20" s="56"/>
      <c r="L20" s="56"/>
      <c r="M20" s="56"/>
    </row>
    <row r="21" spans="1:13" ht="15.6" x14ac:dyDescent="0.3">
      <c r="A21" s="257" t="s">
        <v>111</v>
      </c>
      <c r="B21" s="234">
        <v>6313</v>
      </c>
      <c r="C21" s="296">
        <v>6313</v>
      </c>
      <c r="D21" s="301">
        <f t="shared" si="0"/>
        <v>100</v>
      </c>
      <c r="G21" s="231"/>
      <c r="H21" s="231"/>
      <c r="I21" s="231"/>
      <c r="J21" s="56"/>
      <c r="K21" s="56"/>
      <c r="L21" s="56"/>
      <c r="M21" s="56"/>
    </row>
    <row r="22" spans="1:13" ht="15.6" x14ac:dyDescent="0.3">
      <c r="A22" s="257" t="s">
        <v>134</v>
      </c>
      <c r="B22" s="234">
        <v>6522</v>
      </c>
      <c r="C22" s="296">
        <v>0</v>
      </c>
      <c r="D22" s="301">
        <f t="shared" si="0"/>
        <v>0</v>
      </c>
      <c r="G22" s="231"/>
      <c r="H22" s="231"/>
      <c r="I22" s="231"/>
      <c r="J22" s="56"/>
      <c r="K22" s="56"/>
      <c r="L22" s="56"/>
      <c r="M22" s="56"/>
    </row>
    <row r="23" spans="1:13" ht="15.6" x14ac:dyDescent="0.3">
      <c r="A23" s="257" t="s">
        <v>107</v>
      </c>
      <c r="B23" s="234">
        <v>8062</v>
      </c>
      <c r="C23" s="296">
        <v>8062</v>
      </c>
      <c r="D23" s="301">
        <f t="shared" si="0"/>
        <v>100</v>
      </c>
      <c r="G23" s="231"/>
      <c r="H23" s="231"/>
      <c r="I23" s="231"/>
      <c r="J23" s="56"/>
      <c r="K23" s="56"/>
      <c r="L23" s="56"/>
      <c r="M23" s="56"/>
    </row>
    <row r="24" spans="1:13" ht="15.6" x14ac:dyDescent="0.3">
      <c r="A24" s="257" t="s">
        <v>135</v>
      </c>
      <c r="B24" s="234">
        <v>12732</v>
      </c>
      <c r="C24" s="296">
        <v>12732</v>
      </c>
      <c r="D24" s="301">
        <f t="shared" si="0"/>
        <v>100</v>
      </c>
      <c r="G24" s="231"/>
      <c r="H24" s="231"/>
      <c r="I24" s="231"/>
      <c r="J24" s="56"/>
      <c r="K24" s="56"/>
      <c r="L24" s="56"/>
      <c r="M24" s="56"/>
    </row>
    <row r="25" spans="1:13" ht="15.6" x14ac:dyDescent="0.3">
      <c r="A25" s="257" t="s">
        <v>112</v>
      </c>
      <c r="B25" s="234">
        <v>4123</v>
      </c>
      <c r="C25" s="296">
        <v>0</v>
      </c>
      <c r="D25" s="301">
        <f t="shared" si="0"/>
        <v>0</v>
      </c>
      <c r="G25" s="231"/>
      <c r="H25" s="231"/>
      <c r="I25" s="231"/>
      <c r="J25" s="56"/>
      <c r="K25" s="56"/>
      <c r="L25" s="56"/>
      <c r="M25" s="56"/>
    </row>
    <row r="26" spans="1:13" ht="15.6" x14ac:dyDescent="0.3">
      <c r="A26" s="257" t="s">
        <v>136</v>
      </c>
      <c r="B26" s="234">
        <v>6313</v>
      </c>
      <c r="C26" s="296">
        <v>6313</v>
      </c>
      <c r="D26" s="301">
        <f t="shared" si="0"/>
        <v>100</v>
      </c>
      <c r="G26" s="231"/>
      <c r="H26" s="231"/>
      <c r="I26" s="231"/>
      <c r="J26" s="56"/>
      <c r="K26" s="56"/>
      <c r="L26" s="56"/>
      <c r="M26" s="56"/>
    </row>
    <row r="27" spans="1:13" ht="15.6" x14ac:dyDescent="0.3">
      <c r="A27" s="257" t="s">
        <v>137</v>
      </c>
      <c r="B27" s="234">
        <v>13331</v>
      </c>
      <c r="C27" s="296">
        <v>13331</v>
      </c>
      <c r="D27" s="301">
        <f t="shared" si="0"/>
        <v>100</v>
      </c>
      <c r="G27" s="231"/>
      <c r="H27" s="231"/>
      <c r="I27" s="231"/>
      <c r="J27" s="56"/>
      <c r="K27" s="56"/>
      <c r="L27" s="56"/>
      <c r="M27" s="56"/>
    </row>
    <row r="28" spans="1:13" ht="15.6" x14ac:dyDescent="0.3">
      <c r="A28" s="257" t="s">
        <v>138</v>
      </c>
      <c r="B28" s="234">
        <v>12027</v>
      </c>
      <c r="C28" s="296">
        <v>4375</v>
      </c>
      <c r="D28" s="301">
        <f t="shared" si="0"/>
        <v>36.37648623929492</v>
      </c>
      <c r="G28" s="231"/>
      <c r="H28" s="231"/>
      <c r="I28" s="231"/>
      <c r="J28" s="56"/>
      <c r="K28" s="56"/>
      <c r="L28" s="56"/>
      <c r="M28" s="56"/>
    </row>
    <row r="29" spans="1:13" ht="15.6" x14ac:dyDescent="0.3">
      <c r="A29" s="257" t="s">
        <v>139</v>
      </c>
      <c r="B29" s="234">
        <v>4200</v>
      </c>
      <c r="C29" s="296">
        <v>4200</v>
      </c>
      <c r="D29" s="301">
        <f t="shared" si="0"/>
        <v>100</v>
      </c>
      <c r="G29" s="231"/>
      <c r="H29" s="231"/>
      <c r="I29" s="231"/>
      <c r="J29" s="56"/>
      <c r="K29" s="56"/>
      <c r="L29" s="56"/>
      <c r="M29" s="56"/>
    </row>
    <row r="30" spans="1:13" ht="15.6" x14ac:dyDescent="0.3">
      <c r="A30" s="257" t="s">
        <v>56</v>
      </c>
      <c r="B30" s="234">
        <v>6574</v>
      </c>
      <c r="C30" s="296">
        <v>6574</v>
      </c>
      <c r="D30" s="301">
        <f t="shared" si="0"/>
        <v>100</v>
      </c>
      <c r="G30" s="231"/>
      <c r="H30" s="231"/>
      <c r="I30" s="231"/>
      <c r="J30" s="56"/>
      <c r="K30" s="56"/>
      <c r="L30" s="56"/>
      <c r="M30" s="56"/>
    </row>
    <row r="31" spans="1:13" ht="15.6" x14ac:dyDescent="0.3">
      <c r="A31" s="257" t="s">
        <v>39</v>
      </c>
      <c r="B31" s="234">
        <v>8400</v>
      </c>
      <c r="C31" s="296">
        <v>8400</v>
      </c>
      <c r="D31" s="301">
        <f t="shared" si="0"/>
        <v>100</v>
      </c>
      <c r="G31" s="231"/>
      <c r="H31" s="231"/>
      <c r="I31" s="231"/>
      <c r="J31" s="56"/>
      <c r="K31" s="56"/>
      <c r="L31" s="56"/>
      <c r="M31" s="56"/>
    </row>
    <row r="32" spans="1:13" ht="15.6" x14ac:dyDescent="0.3">
      <c r="A32" s="257" t="s">
        <v>108</v>
      </c>
      <c r="B32" s="234">
        <v>3156</v>
      </c>
      <c r="C32" s="296">
        <v>3156</v>
      </c>
      <c r="D32" s="301">
        <f t="shared" si="0"/>
        <v>100</v>
      </c>
      <c r="G32" s="231"/>
      <c r="H32" s="231"/>
      <c r="I32" s="231"/>
      <c r="J32" s="56"/>
      <c r="K32" s="56"/>
      <c r="L32" s="56"/>
      <c r="M32" s="56"/>
    </row>
    <row r="33" spans="1:13" ht="15.6" x14ac:dyDescent="0.3">
      <c r="A33" s="257" t="s">
        <v>109</v>
      </c>
      <c r="B33" s="234">
        <v>6313</v>
      </c>
      <c r="C33" s="296">
        <v>6313</v>
      </c>
      <c r="D33" s="301">
        <f t="shared" si="0"/>
        <v>100</v>
      </c>
      <c r="G33" s="231"/>
      <c r="H33" s="231"/>
      <c r="I33" s="231"/>
      <c r="J33" s="56"/>
      <c r="K33" s="56"/>
      <c r="L33" s="56"/>
      <c r="M33" s="56"/>
    </row>
    <row r="34" spans="1:13" ht="15.6" x14ac:dyDescent="0.3">
      <c r="A34" s="257" t="s">
        <v>140</v>
      </c>
      <c r="B34" s="234">
        <v>10696</v>
      </c>
      <c r="C34" s="296">
        <v>10696</v>
      </c>
      <c r="D34" s="301">
        <f t="shared" si="0"/>
        <v>100</v>
      </c>
      <c r="G34" s="231"/>
      <c r="H34" s="231"/>
      <c r="I34" s="231"/>
      <c r="J34" s="56"/>
      <c r="K34" s="56"/>
      <c r="L34" s="56"/>
      <c r="M34" s="56"/>
    </row>
    <row r="35" spans="1:13" ht="15.6" x14ac:dyDescent="0.3">
      <c r="A35" s="257" t="s">
        <v>141</v>
      </c>
      <c r="B35" s="234">
        <v>13045</v>
      </c>
      <c r="C35" s="296">
        <v>0</v>
      </c>
      <c r="D35" s="301">
        <f t="shared" si="0"/>
        <v>0</v>
      </c>
      <c r="G35" s="231"/>
      <c r="H35" s="231"/>
      <c r="I35" s="231"/>
      <c r="J35" s="56"/>
      <c r="K35" s="56"/>
      <c r="L35" s="56"/>
      <c r="M35" s="56"/>
    </row>
    <row r="36" spans="1:13" ht="19.5" customHeight="1" x14ac:dyDescent="0.3">
      <c r="A36" s="8" t="s">
        <v>65</v>
      </c>
      <c r="B36" s="9">
        <f>SUM(B5:B35)</f>
        <v>410900</v>
      </c>
      <c r="C36" s="9">
        <f>SUM(C5:C35)</f>
        <v>250589.5</v>
      </c>
      <c r="D36" s="302">
        <f t="shared" si="0"/>
        <v>60.985519591141404</v>
      </c>
    </row>
    <row r="38" spans="1:13" ht="15.6" x14ac:dyDescent="0.3">
      <c r="B38" s="132"/>
      <c r="C38" s="132"/>
      <c r="D38" s="132"/>
    </row>
  </sheetData>
  <mergeCells count="1">
    <mergeCell ref="A2:D2"/>
  </mergeCells>
  <pageMargins left="0.39370078740157483" right="0.39370078740157483" top="0.27" bottom="0.28999999999999998" header="0.17" footer="0.17"/>
  <pageSetup paperSize="9" fitToHeight="0" orientation="portrait"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62"/>
  <dimension ref="A1:M67"/>
  <sheetViews>
    <sheetView view="pageBreakPreview" topLeftCell="A61" zoomScale="115" zoomScaleNormal="100" zoomScaleSheetLayoutView="115" workbookViewId="0">
      <selection activeCell="B79" sqref="B79"/>
    </sheetView>
  </sheetViews>
  <sheetFormatPr defaultColWidth="9.109375" defaultRowHeight="15" x14ac:dyDescent="0.3"/>
  <cols>
    <col min="1" max="1" width="44.44140625" style="2" customWidth="1"/>
    <col min="2" max="2" width="18.33203125" style="2" customWidth="1"/>
    <col min="3" max="3" width="17.5546875" style="2" customWidth="1"/>
    <col min="4" max="4" width="13.77734375" style="2" customWidth="1"/>
    <col min="5" max="6" width="9.109375" style="2"/>
    <col min="7" max="7" width="9.33203125" style="2" bestFit="1" customWidth="1"/>
    <col min="8" max="8" width="18.44140625" style="2" customWidth="1"/>
    <col min="9" max="9" width="9.33203125" style="2" bestFit="1" customWidth="1"/>
    <col min="10" max="12" width="19.6640625" style="2" customWidth="1"/>
    <col min="13" max="13" width="23.33203125" style="2" customWidth="1"/>
    <col min="14" max="16384" width="9.109375" style="2"/>
  </cols>
  <sheetData>
    <row r="1" spans="1:13" ht="11.4" customHeight="1" x14ac:dyDescent="0.3">
      <c r="A1" s="1"/>
      <c r="B1" s="1"/>
      <c r="C1" s="3"/>
      <c r="D1" s="265"/>
      <c r="E1" s="99" t="s">
        <v>27</v>
      </c>
      <c r="F1" s="98" t="s">
        <v>9</v>
      </c>
      <c r="G1" s="99" t="s">
        <v>29</v>
      </c>
      <c r="H1" s="266" t="s">
        <v>30</v>
      </c>
      <c r="I1" s="98">
        <v>530</v>
      </c>
      <c r="J1" s="99">
        <v>62124544</v>
      </c>
      <c r="K1" s="99">
        <v>62124544</v>
      </c>
      <c r="L1" s="99">
        <v>62124544</v>
      </c>
      <c r="M1" s="123"/>
    </row>
    <row r="2" spans="1:13" ht="148.80000000000001" customHeight="1" x14ac:dyDescent="0.3">
      <c r="A2" s="387" t="s">
        <v>480</v>
      </c>
      <c r="B2" s="387"/>
      <c r="C2" s="387"/>
      <c r="D2" s="387"/>
      <c r="E2" s="100"/>
      <c r="F2" s="100"/>
      <c r="G2" s="100"/>
      <c r="H2" s="100"/>
      <c r="I2" s="100"/>
      <c r="J2" s="130"/>
      <c r="K2" s="130"/>
      <c r="L2" s="130"/>
      <c r="M2" s="12"/>
    </row>
    <row r="3" spans="1:13" ht="20.25" customHeight="1" x14ac:dyDescent="0.3">
      <c r="A3" s="1"/>
      <c r="B3" s="1"/>
      <c r="C3" s="4"/>
      <c r="D3" s="4" t="s">
        <v>0</v>
      </c>
      <c r="E3" s="101"/>
      <c r="F3" s="101"/>
      <c r="G3" s="101"/>
      <c r="H3" s="101"/>
      <c r="I3" s="102"/>
      <c r="J3" s="103"/>
      <c r="K3" s="103"/>
      <c r="L3" s="103"/>
      <c r="M3" s="12"/>
    </row>
    <row r="4" spans="1:13" ht="36.6" customHeight="1" x14ac:dyDescent="0.3">
      <c r="A4" s="225" t="s">
        <v>3</v>
      </c>
      <c r="B4" s="295" t="s">
        <v>379</v>
      </c>
      <c r="C4" s="295" t="s">
        <v>380</v>
      </c>
      <c r="D4" s="295" t="s">
        <v>407</v>
      </c>
      <c r="E4" s="12"/>
      <c r="F4" s="12"/>
      <c r="G4" s="12"/>
      <c r="H4" s="12"/>
      <c r="I4" s="12"/>
      <c r="J4" s="104"/>
      <c r="K4" s="104"/>
      <c r="L4" s="104"/>
      <c r="M4" s="12"/>
    </row>
    <row r="5" spans="1:13" ht="15.6" x14ac:dyDescent="0.25">
      <c r="A5" s="223" t="s">
        <v>5</v>
      </c>
      <c r="B5" s="264">
        <v>13139392</v>
      </c>
      <c r="C5" s="264">
        <v>13139392</v>
      </c>
      <c r="D5" s="376">
        <f>C5/B5*100</f>
        <v>100</v>
      </c>
      <c r="E5" s="12"/>
      <c r="F5" s="239"/>
      <c r="G5" s="239"/>
      <c r="H5" s="239"/>
      <c r="I5" s="109"/>
      <c r="J5" s="109"/>
      <c r="K5" s="109"/>
      <c r="L5" s="109"/>
      <c r="M5" s="12"/>
    </row>
    <row r="6" spans="1:13" ht="15.6" x14ac:dyDescent="0.25">
      <c r="A6" s="223" t="s">
        <v>6</v>
      </c>
      <c r="B6" s="264">
        <v>2389144</v>
      </c>
      <c r="C6" s="264">
        <v>2389144</v>
      </c>
      <c r="D6" s="376">
        <f t="shared" ref="D6:D65" si="0">C6/B6*100</f>
        <v>100</v>
      </c>
      <c r="E6" s="12"/>
      <c r="F6" s="239"/>
      <c r="G6" s="239"/>
      <c r="H6" s="239"/>
      <c r="I6" s="109"/>
      <c r="J6" s="109"/>
      <c r="K6" s="109"/>
      <c r="L6" s="12"/>
      <c r="M6" s="12"/>
    </row>
    <row r="7" spans="1:13" ht="15.6" x14ac:dyDescent="0.25">
      <c r="A7" s="223" t="s">
        <v>59</v>
      </c>
      <c r="B7" s="264">
        <v>2090526</v>
      </c>
      <c r="C7" s="264">
        <v>2090526</v>
      </c>
      <c r="D7" s="376">
        <f t="shared" si="0"/>
        <v>100</v>
      </c>
      <c r="E7" s="12"/>
      <c r="F7" s="239"/>
      <c r="G7" s="239"/>
      <c r="H7" s="239"/>
      <c r="I7" s="109"/>
      <c r="J7" s="109"/>
      <c r="K7" s="109"/>
      <c r="L7" s="12"/>
      <c r="M7" s="12"/>
    </row>
    <row r="8" spans="1:13" ht="15.6" x14ac:dyDescent="0.25">
      <c r="A8" s="223" t="s">
        <v>114</v>
      </c>
      <c r="B8" s="264">
        <v>1194672</v>
      </c>
      <c r="C8" s="264">
        <v>1102464.26</v>
      </c>
      <c r="D8" s="376">
        <f t="shared" si="0"/>
        <v>92.28175264842568</v>
      </c>
      <c r="E8" s="12"/>
      <c r="F8" s="239"/>
      <c r="G8" s="239"/>
      <c r="H8" s="239"/>
      <c r="I8" s="109"/>
      <c r="J8" s="109"/>
      <c r="K8" s="109"/>
      <c r="L8" s="12"/>
      <c r="M8" s="12"/>
    </row>
    <row r="9" spans="1:13" ht="15.6" x14ac:dyDescent="0.25">
      <c r="A9" s="223" t="s">
        <v>98</v>
      </c>
      <c r="B9" s="264">
        <v>1194672</v>
      </c>
      <c r="C9" s="264">
        <v>1143043.29</v>
      </c>
      <c r="D9" s="376">
        <f t="shared" si="0"/>
        <v>95.678419683394281</v>
      </c>
      <c r="F9" s="238"/>
      <c r="G9" s="238"/>
      <c r="H9" s="238"/>
      <c r="I9" s="109"/>
      <c r="J9" s="109"/>
      <c r="K9" s="109"/>
    </row>
    <row r="10" spans="1:13" ht="15.6" x14ac:dyDescent="0.25">
      <c r="A10" s="223" t="s">
        <v>103</v>
      </c>
      <c r="B10" s="264">
        <v>1493290</v>
      </c>
      <c r="C10" s="264">
        <v>1493090</v>
      </c>
      <c r="D10" s="376">
        <f t="shared" si="0"/>
        <v>99.986606754213852</v>
      </c>
      <c r="F10" s="238"/>
      <c r="G10" s="238"/>
      <c r="H10" s="238"/>
      <c r="I10" s="109"/>
      <c r="J10" s="109"/>
      <c r="K10" s="109"/>
    </row>
    <row r="11" spans="1:13" ht="31.2" x14ac:dyDescent="0.25">
      <c r="A11" s="223" t="s">
        <v>115</v>
      </c>
      <c r="B11" s="264">
        <v>200</v>
      </c>
      <c r="C11" s="264">
        <v>0</v>
      </c>
      <c r="D11" s="376">
        <f t="shared" si="0"/>
        <v>0</v>
      </c>
      <c r="F11" s="232"/>
      <c r="G11" s="232"/>
      <c r="H11" s="232"/>
      <c r="I11" s="109"/>
      <c r="J11" s="109"/>
      <c r="K11" s="109"/>
    </row>
    <row r="12" spans="1:13" ht="15.6" x14ac:dyDescent="0.25">
      <c r="A12" s="223" t="s">
        <v>104</v>
      </c>
      <c r="B12" s="264">
        <v>2389144</v>
      </c>
      <c r="C12" s="264">
        <v>2369795.86</v>
      </c>
      <c r="D12" s="376">
        <f t="shared" si="0"/>
        <v>99.190164343379877</v>
      </c>
      <c r="F12" s="238"/>
      <c r="G12" s="238"/>
      <c r="H12" s="238"/>
      <c r="I12" s="109"/>
      <c r="J12" s="109"/>
      <c r="K12" s="109"/>
    </row>
    <row r="13" spans="1:13" ht="15.6" x14ac:dyDescent="0.25">
      <c r="A13" s="223" t="s">
        <v>105</v>
      </c>
      <c r="B13" s="264">
        <v>1493290</v>
      </c>
      <c r="C13" s="264">
        <v>1493090</v>
      </c>
      <c r="D13" s="376">
        <f t="shared" si="0"/>
        <v>99.986606754213852</v>
      </c>
      <c r="F13" s="238"/>
      <c r="G13" s="238"/>
      <c r="H13" s="238"/>
      <c r="I13" s="109"/>
      <c r="J13" s="109"/>
      <c r="K13" s="109"/>
    </row>
    <row r="14" spans="1:13" ht="31.2" x14ac:dyDescent="0.25">
      <c r="A14" s="223" t="s">
        <v>113</v>
      </c>
      <c r="B14" s="264">
        <v>200</v>
      </c>
      <c r="C14" s="264">
        <v>0</v>
      </c>
      <c r="D14" s="376">
        <f t="shared" si="0"/>
        <v>0</v>
      </c>
      <c r="F14" s="232"/>
      <c r="G14" s="232"/>
      <c r="H14" s="232"/>
      <c r="I14" s="109"/>
      <c r="J14" s="109"/>
      <c r="K14" s="109"/>
    </row>
    <row r="15" spans="1:13" ht="15.6" x14ac:dyDescent="0.25">
      <c r="A15" s="223" t="s">
        <v>106</v>
      </c>
      <c r="B15" s="264">
        <v>1194672</v>
      </c>
      <c r="C15" s="264">
        <v>955017.34</v>
      </c>
      <c r="D15" s="376">
        <f t="shared" si="0"/>
        <v>79.939710648613172</v>
      </c>
      <c r="F15" s="238"/>
      <c r="G15" s="238"/>
      <c r="H15" s="238"/>
      <c r="I15" s="109"/>
      <c r="J15" s="109"/>
      <c r="K15" s="109"/>
    </row>
    <row r="16" spans="1:13" ht="15.6" x14ac:dyDescent="0.25">
      <c r="A16" s="223" t="s">
        <v>97</v>
      </c>
      <c r="B16" s="264">
        <v>1194672</v>
      </c>
      <c r="C16" s="264">
        <v>1194472</v>
      </c>
      <c r="D16" s="376">
        <f t="shared" si="0"/>
        <v>99.983259003308021</v>
      </c>
      <c r="F16" s="238"/>
      <c r="G16" s="238"/>
      <c r="H16" s="238"/>
      <c r="I16" s="109"/>
      <c r="J16" s="109"/>
      <c r="K16" s="109"/>
    </row>
    <row r="17" spans="1:11" ht="31.2" x14ac:dyDescent="0.25">
      <c r="A17" s="223" t="s">
        <v>117</v>
      </c>
      <c r="B17" s="264">
        <v>200</v>
      </c>
      <c r="C17" s="264">
        <v>0</v>
      </c>
      <c r="D17" s="376">
        <f t="shared" si="0"/>
        <v>0</v>
      </c>
      <c r="F17" s="232"/>
      <c r="G17" s="232"/>
      <c r="H17" s="232"/>
      <c r="I17" s="109"/>
      <c r="J17" s="109"/>
      <c r="K17" s="109"/>
    </row>
    <row r="18" spans="1:11" ht="15.6" x14ac:dyDescent="0.25">
      <c r="A18" s="223" t="s">
        <v>95</v>
      </c>
      <c r="B18" s="264">
        <v>2389144</v>
      </c>
      <c r="C18" s="264">
        <v>2389144</v>
      </c>
      <c r="D18" s="376">
        <f t="shared" si="0"/>
        <v>100</v>
      </c>
      <c r="F18" s="238"/>
      <c r="G18" s="238"/>
      <c r="H18" s="238"/>
      <c r="I18" s="109"/>
      <c r="J18" s="109"/>
      <c r="K18" s="109"/>
    </row>
    <row r="19" spans="1:11" ht="31.2" x14ac:dyDescent="0.25">
      <c r="A19" s="223" t="s">
        <v>118</v>
      </c>
      <c r="B19" s="264">
        <v>200</v>
      </c>
      <c r="C19" s="264">
        <v>0</v>
      </c>
      <c r="D19" s="376">
        <f t="shared" si="0"/>
        <v>0</v>
      </c>
      <c r="F19" s="232"/>
      <c r="G19" s="232"/>
      <c r="H19" s="232"/>
      <c r="I19" s="109"/>
      <c r="J19" s="109"/>
      <c r="K19" s="109"/>
    </row>
    <row r="20" spans="1:11" ht="31.2" x14ac:dyDescent="0.25">
      <c r="A20" s="223" t="s">
        <v>119</v>
      </c>
      <c r="B20" s="264">
        <v>200</v>
      </c>
      <c r="C20" s="264">
        <v>0</v>
      </c>
      <c r="D20" s="376">
        <f t="shared" si="0"/>
        <v>0</v>
      </c>
      <c r="F20" s="232"/>
      <c r="G20" s="232"/>
      <c r="H20" s="232"/>
      <c r="I20" s="109"/>
      <c r="J20" s="109"/>
      <c r="K20" s="109"/>
    </row>
    <row r="21" spans="1:11" ht="31.2" x14ac:dyDescent="0.25">
      <c r="A21" s="223" t="s">
        <v>120</v>
      </c>
      <c r="B21" s="264">
        <v>200</v>
      </c>
      <c r="C21" s="264">
        <v>0</v>
      </c>
      <c r="D21" s="376">
        <f t="shared" si="0"/>
        <v>0</v>
      </c>
      <c r="F21" s="232"/>
      <c r="G21" s="232"/>
      <c r="H21" s="232"/>
      <c r="I21" s="109"/>
      <c r="J21" s="109"/>
      <c r="K21" s="109"/>
    </row>
    <row r="22" spans="1:11" ht="31.2" x14ac:dyDescent="0.25">
      <c r="A22" s="223" t="s">
        <v>121</v>
      </c>
      <c r="B22" s="264">
        <v>200</v>
      </c>
      <c r="C22" s="264">
        <v>0</v>
      </c>
      <c r="D22" s="376">
        <f t="shared" si="0"/>
        <v>0</v>
      </c>
      <c r="F22" s="232"/>
      <c r="G22" s="232"/>
      <c r="H22" s="232"/>
      <c r="I22" s="109"/>
      <c r="J22" s="109"/>
      <c r="K22" s="109"/>
    </row>
    <row r="23" spans="1:11" ht="31.2" x14ac:dyDescent="0.25">
      <c r="A23" s="223" t="s">
        <v>164</v>
      </c>
      <c r="B23" s="264">
        <v>200</v>
      </c>
      <c r="C23" s="264">
        <v>0</v>
      </c>
      <c r="D23" s="376">
        <f t="shared" si="0"/>
        <v>0</v>
      </c>
      <c r="F23" s="232"/>
      <c r="G23" s="232"/>
      <c r="H23" s="232"/>
      <c r="I23" s="109"/>
      <c r="J23" s="109"/>
      <c r="K23" s="109"/>
    </row>
    <row r="24" spans="1:11" ht="15.6" x14ac:dyDescent="0.25">
      <c r="A24" s="223" t="s">
        <v>63</v>
      </c>
      <c r="B24" s="264">
        <v>1194672</v>
      </c>
      <c r="C24" s="264">
        <v>1059265.8600000001</v>
      </c>
      <c r="D24" s="376">
        <f t="shared" si="0"/>
        <v>88.665831290931735</v>
      </c>
      <c r="F24" s="238"/>
      <c r="G24" s="238"/>
      <c r="H24" s="238"/>
      <c r="I24" s="109"/>
      <c r="J24" s="109"/>
      <c r="K24" s="109"/>
    </row>
    <row r="25" spans="1:11" s="169" customFormat="1" ht="15.6" x14ac:dyDescent="0.25">
      <c r="A25" s="223" t="s">
        <v>7</v>
      </c>
      <c r="B25" s="264">
        <v>2090526</v>
      </c>
      <c r="C25" s="264">
        <v>1673896.63</v>
      </c>
      <c r="D25" s="376">
        <f t="shared" si="0"/>
        <v>80.070596108347843</v>
      </c>
      <c r="F25" s="238"/>
      <c r="G25" s="238"/>
      <c r="H25" s="238"/>
      <c r="I25" s="109"/>
      <c r="J25" s="109"/>
      <c r="K25" s="109"/>
    </row>
    <row r="26" spans="1:11" s="169" customFormat="1" ht="15.6" x14ac:dyDescent="0.25">
      <c r="A26" s="223" t="s">
        <v>133</v>
      </c>
      <c r="B26" s="264">
        <v>1194672</v>
      </c>
      <c r="C26" s="264">
        <v>1194472</v>
      </c>
      <c r="D26" s="376">
        <f t="shared" si="0"/>
        <v>99.983259003308021</v>
      </c>
      <c r="F26" s="238"/>
      <c r="G26" s="238"/>
      <c r="H26" s="238"/>
      <c r="I26" s="109"/>
      <c r="J26" s="109"/>
      <c r="K26" s="109"/>
    </row>
    <row r="27" spans="1:11" s="169" customFormat="1" ht="31.2" x14ac:dyDescent="0.25">
      <c r="A27" s="223" t="s">
        <v>171</v>
      </c>
      <c r="B27" s="264">
        <v>200</v>
      </c>
      <c r="C27" s="264">
        <v>0</v>
      </c>
      <c r="D27" s="376">
        <f t="shared" si="0"/>
        <v>0</v>
      </c>
      <c r="F27" s="232"/>
      <c r="G27" s="232"/>
      <c r="H27" s="232"/>
      <c r="I27" s="109"/>
      <c r="J27" s="109"/>
      <c r="K27" s="109"/>
    </row>
    <row r="28" spans="1:11" s="169" customFormat="1" ht="31.2" x14ac:dyDescent="0.25">
      <c r="A28" s="223" t="s">
        <v>170</v>
      </c>
      <c r="B28" s="264">
        <v>200</v>
      </c>
      <c r="C28" s="264">
        <v>0</v>
      </c>
      <c r="D28" s="376">
        <f t="shared" si="0"/>
        <v>0</v>
      </c>
      <c r="F28" s="232"/>
      <c r="G28" s="232"/>
      <c r="H28" s="232"/>
      <c r="I28" s="109"/>
      <c r="J28" s="109"/>
      <c r="K28" s="109"/>
    </row>
    <row r="29" spans="1:11" s="169" customFormat="1" ht="15.6" x14ac:dyDescent="0.25">
      <c r="A29" s="223" t="s">
        <v>96</v>
      </c>
      <c r="B29" s="264">
        <v>2090526</v>
      </c>
      <c r="C29" s="264">
        <v>1809277.31</v>
      </c>
      <c r="D29" s="376">
        <f t="shared" si="0"/>
        <v>86.546510782453794</v>
      </c>
      <c r="F29" s="238"/>
      <c r="G29" s="238"/>
      <c r="H29" s="238"/>
      <c r="I29" s="109"/>
      <c r="J29" s="109"/>
      <c r="K29" s="109"/>
    </row>
    <row r="30" spans="1:11" s="169" customFormat="1" ht="31.2" x14ac:dyDescent="0.25">
      <c r="A30" s="223" t="s">
        <v>122</v>
      </c>
      <c r="B30" s="264">
        <v>200</v>
      </c>
      <c r="C30" s="264">
        <v>0</v>
      </c>
      <c r="D30" s="376">
        <f t="shared" si="0"/>
        <v>0</v>
      </c>
      <c r="F30" s="232"/>
      <c r="G30" s="232"/>
      <c r="H30" s="232"/>
      <c r="I30" s="109"/>
      <c r="J30" s="109"/>
      <c r="K30" s="109"/>
    </row>
    <row r="31" spans="1:11" s="169" customFormat="1" ht="15.6" x14ac:dyDescent="0.25">
      <c r="A31" s="223" t="s">
        <v>110</v>
      </c>
      <c r="B31" s="264">
        <v>1194672</v>
      </c>
      <c r="C31" s="264">
        <v>1194472</v>
      </c>
      <c r="D31" s="376">
        <f t="shared" si="0"/>
        <v>99.983259003308021</v>
      </c>
      <c r="F31" s="238"/>
      <c r="G31" s="238"/>
      <c r="H31" s="238"/>
      <c r="I31" s="109"/>
      <c r="J31" s="109"/>
      <c r="K31" s="109"/>
    </row>
    <row r="32" spans="1:11" s="169" customFormat="1" ht="31.2" x14ac:dyDescent="0.25">
      <c r="A32" s="223" t="s">
        <v>165</v>
      </c>
      <c r="B32" s="264">
        <v>200</v>
      </c>
      <c r="C32" s="264">
        <v>0</v>
      </c>
      <c r="D32" s="376">
        <f t="shared" si="0"/>
        <v>0</v>
      </c>
      <c r="F32" s="232"/>
      <c r="G32" s="232"/>
      <c r="H32" s="232"/>
      <c r="I32" s="109"/>
      <c r="J32" s="109"/>
      <c r="K32" s="109"/>
    </row>
    <row r="33" spans="1:11" s="169" customFormat="1" ht="15.6" x14ac:dyDescent="0.25">
      <c r="A33" s="223" t="s">
        <v>111</v>
      </c>
      <c r="B33" s="264">
        <v>1493290</v>
      </c>
      <c r="C33" s="264">
        <v>1493290</v>
      </c>
      <c r="D33" s="376">
        <f t="shared" si="0"/>
        <v>100</v>
      </c>
      <c r="F33" s="238"/>
      <c r="G33" s="238"/>
      <c r="H33" s="238"/>
      <c r="I33" s="109"/>
      <c r="J33" s="109"/>
      <c r="K33" s="109"/>
    </row>
    <row r="34" spans="1:11" s="169" customFormat="1" ht="31.2" x14ac:dyDescent="0.25">
      <c r="A34" s="223" t="s">
        <v>147</v>
      </c>
      <c r="B34" s="264">
        <v>200</v>
      </c>
      <c r="C34" s="264">
        <v>0</v>
      </c>
      <c r="D34" s="376">
        <f t="shared" si="0"/>
        <v>0</v>
      </c>
      <c r="F34" s="232"/>
      <c r="G34" s="232"/>
      <c r="H34" s="232"/>
      <c r="I34" s="109"/>
      <c r="J34" s="109"/>
      <c r="K34" s="109"/>
    </row>
    <row r="35" spans="1:11" s="169" customFormat="1" ht="15.6" x14ac:dyDescent="0.25">
      <c r="A35" s="223" t="s">
        <v>134</v>
      </c>
      <c r="B35" s="264">
        <v>1493290</v>
      </c>
      <c r="C35" s="264">
        <v>1493290</v>
      </c>
      <c r="D35" s="376">
        <f t="shared" si="0"/>
        <v>100</v>
      </c>
      <c r="F35" s="238"/>
      <c r="G35" s="238"/>
      <c r="H35" s="238"/>
      <c r="I35" s="109"/>
      <c r="J35" s="109"/>
      <c r="K35" s="109"/>
    </row>
    <row r="36" spans="1:11" s="169" customFormat="1" ht="15.6" x14ac:dyDescent="0.25">
      <c r="A36" s="178" t="s">
        <v>107</v>
      </c>
      <c r="B36" s="264">
        <v>1194672</v>
      </c>
      <c r="C36" s="264">
        <v>1145106</v>
      </c>
      <c r="D36" s="376">
        <f t="shared" si="0"/>
        <v>95.851078789826829</v>
      </c>
      <c r="F36" s="238"/>
      <c r="G36" s="238"/>
      <c r="H36" s="238"/>
      <c r="I36" s="109"/>
      <c r="J36" s="109"/>
      <c r="K36" s="109"/>
    </row>
    <row r="37" spans="1:11" s="169" customFormat="1" ht="31.2" x14ac:dyDescent="0.25">
      <c r="A37" s="223" t="s">
        <v>124</v>
      </c>
      <c r="B37" s="264">
        <v>200</v>
      </c>
      <c r="C37" s="264">
        <v>0</v>
      </c>
      <c r="D37" s="376">
        <f t="shared" si="0"/>
        <v>0</v>
      </c>
      <c r="F37" s="232"/>
      <c r="G37" s="232"/>
      <c r="H37" s="232"/>
      <c r="I37" s="109"/>
      <c r="J37" s="109"/>
      <c r="K37" s="109"/>
    </row>
    <row r="38" spans="1:11" s="169" customFormat="1" ht="15.6" x14ac:dyDescent="0.25">
      <c r="A38" s="223" t="s">
        <v>135</v>
      </c>
      <c r="B38" s="264">
        <v>1194672</v>
      </c>
      <c r="C38" s="264">
        <v>792617</v>
      </c>
      <c r="D38" s="376">
        <f t="shared" si="0"/>
        <v>66.345992875031811</v>
      </c>
      <c r="F38" s="238"/>
      <c r="G38" s="238"/>
      <c r="H38" s="238"/>
      <c r="I38" s="109"/>
      <c r="J38" s="109"/>
      <c r="K38" s="109"/>
    </row>
    <row r="39" spans="1:11" s="169" customFormat="1" ht="31.2" x14ac:dyDescent="0.25">
      <c r="A39" s="223" t="s">
        <v>125</v>
      </c>
      <c r="B39" s="264">
        <v>200</v>
      </c>
      <c r="C39" s="264">
        <v>0</v>
      </c>
      <c r="D39" s="376">
        <f t="shared" si="0"/>
        <v>0</v>
      </c>
      <c r="F39" s="232"/>
      <c r="G39" s="232"/>
      <c r="H39" s="232"/>
      <c r="I39" s="109"/>
      <c r="J39" s="109"/>
      <c r="K39" s="109"/>
    </row>
    <row r="40" spans="1:11" s="169" customFormat="1" ht="15.6" x14ac:dyDescent="0.25">
      <c r="A40" s="223" t="s">
        <v>112</v>
      </c>
      <c r="B40" s="264">
        <v>1194672</v>
      </c>
      <c r="C40" s="264">
        <v>704515.51</v>
      </c>
      <c r="D40" s="376">
        <f t="shared" si="0"/>
        <v>58.971459111789684</v>
      </c>
      <c r="F40" s="238"/>
      <c r="G40" s="238"/>
      <c r="H40" s="238"/>
      <c r="I40" s="109"/>
      <c r="J40" s="109"/>
      <c r="K40" s="109"/>
    </row>
    <row r="41" spans="1:11" s="169" customFormat="1" ht="31.2" x14ac:dyDescent="0.25">
      <c r="A41" s="223" t="s">
        <v>166</v>
      </c>
      <c r="B41" s="264">
        <v>200</v>
      </c>
      <c r="C41" s="264">
        <v>0</v>
      </c>
      <c r="D41" s="376">
        <f t="shared" si="0"/>
        <v>0</v>
      </c>
      <c r="F41" s="232"/>
      <c r="G41" s="232"/>
      <c r="H41" s="232"/>
      <c r="I41" s="109"/>
      <c r="J41" s="109"/>
      <c r="K41" s="109"/>
    </row>
    <row r="42" spans="1:11" s="169" customFormat="1" ht="15.6" x14ac:dyDescent="0.25">
      <c r="A42" s="223" t="s">
        <v>136</v>
      </c>
      <c r="B42" s="264">
        <v>2090526</v>
      </c>
      <c r="C42" s="264">
        <v>1980535.52</v>
      </c>
      <c r="D42" s="376">
        <f t="shared" si="0"/>
        <v>94.738621763135214</v>
      </c>
      <c r="F42" s="238"/>
      <c r="G42" s="238"/>
      <c r="H42" s="238"/>
      <c r="I42" s="109"/>
      <c r="J42" s="109"/>
      <c r="K42" s="109"/>
    </row>
    <row r="43" spans="1:11" s="169" customFormat="1" ht="31.2" x14ac:dyDescent="0.25">
      <c r="A43" s="223" t="s">
        <v>126</v>
      </c>
      <c r="B43" s="264">
        <v>200</v>
      </c>
      <c r="C43" s="264">
        <v>200</v>
      </c>
      <c r="D43" s="376">
        <f t="shared" si="0"/>
        <v>100</v>
      </c>
      <c r="F43" s="232"/>
      <c r="G43" s="232"/>
      <c r="H43" s="232"/>
      <c r="I43" s="109"/>
      <c r="J43" s="109"/>
      <c r="K43" s="109"/>
    </row>
    <row r="44" spans="1:11" s="169" customFormat="1" ht="31.2" x14ac:dyDescent="0.25">
      <c r="A44" s="223" t="s">
        <v>172</v>
      </c>
      <c r="B44" s="264">
        <v>200</v>
      </c>
      <c r="C44" s="264">
        <v>200</v>
      </c>
      <c r="D44" s="376">
        <f t="shared" si="0"/>
        <v>100</v>
      </c>
      <c r="F44" s="232"/>
      <c r="G44" s="232"/>
      <c r="H44" s="232"/>
      <c r="I44" s="109"/>
      <c r="J44" s="109"/>
      <c r="K44" s="109"/>
    </row>
    <row r="45" spans="1:11" s="169" customFormat="1" ht="15.6" x14ac:dyDescent="0.25">
      <c r="A45" s="223" t="s">
        <v>137</v>
      </c>
      <c r="B45" s="264">
        <v>2090526</v>
      </c>
      <c r="C45" s="264">
        <v>2090526</v>
      </c>
      <c r="D45" s="376">
        <f t="shared" si="0"/>
        <v>100</v>
      </c>
      <c r="F45" s="238"/>
      <c r="G45" s="238"/>
      <c r="H45" s="238"/>
      <c r="I45" s="109"/>
      <c r="J45" s="109"/>
      <c r="K45" s="109"/>
    </row>
    <row r="46" spans="1:11" s="169" customFormat="1" ht="31.2" x14ac:dyDescent="0.25">
      <c r="A46" s="223" t="s">
        <v>167</v>
      </c>
      <c r="B46" s="264">
        <v>200</v>
      </c>
      <c r="C46" s="264">
        <v>0</v>
      </c>
      <c r="D46" s="376">
        <f t="shared" si="0"/>
        <v>0</v>
      </c>
      <c r="F46" s="232"/>
      <c r="G46" s="232"/>
      <c r="H46" s="232"/>
      <c r="I46" s="109"/>
      <c r="J46" s="109"/>
      <c r="K46" s="109"/>
    </row>
    <row r="47" spans="1:11" s="169" customFormat="1" ht="15.6" x14ac:dyDescent="0.25">
      <c r="A47" s="223" t="s">
        <v>138</v>
      </c>
      <c r="B47" s="264">
        <v>2090526</v>
      </c>
      <c r="C47" s="264">
        <v>1302471.57</v>
      </c>
      <c r="D47" s="376">
        <f t="shared" si="0"/>
        <v>62.303533656122909</v>
      </c>
      <c r="F47" s="238"/>
      <c r="G47" s="238"/>
      <c r="H47" s="238"/>
      <c r="I47" s="109"/>
      <c r="J47" s="109"/>
      <c r="K47" s="109"/>
    </row>
    <row r="48" spans="1:11" s="169" customFormat="1" ht="31.2" x14ac:dyDescent="0.25">
      <c r="A48" s="223" t="s">
        <v>127</v>
      </c>
      <c r="B48" s="264">
        <v>200</v>
      </c>
      <c r="C48" s="264">
        <v>0</v>
      </c>
      <c r="D48" s="376">
        <f t="shared" si="0"/>
        <v>0</v>
      </c>
      <c r="F48" s="232"/>
      <c r="G48" s="232"/>
      <c r="H48" s="232"/>
      <c r="I48" s="109"/>
      <c r="J48" s="109"/>
      <c r="K48" s="109"/>
    </row>
    <row r="49" spans="1:11" s="169" customFormat="1" ht="31.2" x14ac:dyDescent="0.25">
      <c r="A49" s="223" t="s">
        <v>173</v>
      </c>
      <c r="B49" s="264">
        <v>200</v>
      </c>
      <c r="C49" s="264">
        <v>0</v>
      </c>
      <c r="D49" s="376">
        <f t="shared" si="0"/>
        <v>0</v>
      </c>
      <c r="F49" s="232"/>
      <c r="G49" s="232"/>
      <c r="H49" s="232"/>
      <c r="I49" s="109"/>
      <c r="J49" s="109"/>
      <c r="K49" s="109"/>
    </row>
    <row r="50" spans="1:11" s="169" customFormat="1" ht="15.6" x14ac:dyDescent="0.25">
      <c r="A50" s="223" t="s">
        <v>139</v>
      </c>
      <c r="B50" s="264">
        <v>1194672</v>
      </c>
      <c r="C50" s="264">
        <v>1194472</v>
      </c>
      <c r="D50" s="376">
        <f t="shared" si="0"/>
        <v>99.983259003308021</v>
      </c>
      <c r="F50" s="238"/>
      <c r="G50" s="238"/>
      <c r="H50" s="238"/>
      <c r="I50" s="109"/>
      <c r="J50" s="109"/>
      <c r="K50" s="109"/>
    </row>
    <row r="51" spans="1:11" s="169" customFormat="1" ht="31.2" x14ac:dyDescent="0.25">
      <c r="A51" s="223" t="s">
        <v>128</v>
      </c>
      <c r="B51" s="264">
        <v>200</v>
      </c>
      <c r="C51" s="264">
        <v>0</v>
      </c>
      <c r="D51" s="376">
        <f t="shared" si="0"/>
        <v>0</v>
      </c>
      <c r="F51" s="232"/>
      <c r="G51" s="232"/>
      <c r="H51" s="232"/>
      <c r="I51" s="109"/>
      <c r="J51" s="109"/>
      <c r="K51" s="109"/>
    </row>
    <row r="52" spans="1:11" s="169" customFormat="1" ht="15.6" x14ac:dyDescent="0.25">
      <c r="A52" s="223" t="s">
        <v>56</v>
      </c>
      <c r="B52" s="264">
        <v>1194672</v>
      </c>
      <c r="C52" s="264">
        <v>1194472</v>
      </c>
      <c r="D52" s="376">
        <f t="shared" si="0"/>
        <v>99.983259003308021</v>
      </c>
      <c r="F52" s="238"/>
      <c r="G52" s="238"/>
      <c r="H52" s="238"/>
      <c r="I52" s="109"/>
      <c r="J52" s="109"/>
      <c r="K52" s="109"/>
    </row>
    <row r="53" spans="1:11" s="169" customFormat="1" ht="31.2" x14ac:dyDescent="0.25">
      <c r="A53" s="223" t="s">
        <v>129</v>
      </c>
      <c r="B53" s="264">
        <v>200</v>
      </c>
      <c r="C53" s="264">
        <v>0</v>
      </c>
      <c r="D53" s="376">
        <f t="shared" si="0"/>
        <v>0</v>
      </c>
      <c r="F53" s="232"/>
      <c r="G53" s="232"/>
      <c r="H53" s="232"/>
      <c r="I53" s="109"/>
      <c r="J53" s="109"/>
      <c r="K53" s="109"/>
    </row>
    <row r="54" spans="1:11" s="232" customFormat="1" ht="15.6" x14ac:dyDescent="0.25">
      <c r="A54" s="223" t="s">
        <v>39</v>
      </c>
      <c r="B54" s="264">
        <v>2090526</v>
      </c>
      <c r="C54" s="264">
        <v>2090326</v>
      </c>
      <c r="D54" s="376">
        <f t="shared" si="0"/>
        <v>99.990433029773371</v>
      </c>
      <c r="F54" s="238"/>
      <c r="G54" s="238"/>
      <c r="H54" s="238"/>
      <c r="I54" s="109"/>
      <c r="J54" s="109"/>
      <c r="K54" s="109"/>
    </row>
    <row r="55" spans="1:11" ht="15.6" x14ac:dyDescent="0.25">
      <c r="A55" s="223" t="s">
        <v>108</v>
      </c>
      <c r="B55" s="264">
        <v>1194672</v>
      </c>
      <c r="C55" s="264">
        <v>1194672</v>
      </c>
      <c r="D55" s="376">
        <f t="shared" si="0"/>
        <v>100</v>
      </c>
      <c r="F55" s="238"/>
      <c r="G55" s="238"/>
      <c r="H55" s="238"/>
      <c r="I55" s="109"/>
      <c r="J55" s="109"/>
      <c r="K55" s="109"/>
    </row>
    <row r="56" spans="1:11" ht="31.2" x14ac:dyDescent="0.25">
      <c r="A56" s="223" t="s">
        <v>168</v>
      </c>
      <c r="B56" s="264">
        <v>200</v>
      </c>
      <c r="C56" s="264">
        <v>0</v>
      </c>
      <c r="D56" s="376">
        <f t="shared" si="0"/>
        <v>0</v>
      </c>
      <c r="F56" s="232"/>
      <c r="G56" s="232"/>
      <c r="H56" s="232"/>
      <c r="I56" s="109"/>
      <c r="J56" s="109"/>
      <c r="K56" s="109"/>
    </row>
    <row r="57" spans="1:11" ht="31.2" x14ac:dyDescent="0.25">
      <c r="A57" s="223" t="s">
        <v>174</v>
      </c>
      <c r="B57" s="264">
        <v>200</v>
      </c>
      <c r="C57" s="264">
        <v>0</v>
      </c>
      <c r="D57" s="376">
        <f t="shared" si="0"/>
        <v>0</v>
      </c>
      <c r="F57" s="232"/>
      <c r="G57" s="232"/>
      <c r="H57" s="232"/>
      <c r="I57" s="109"/>
      <c r="J57" s="109"/>
      <c r="K57" s="109"/>
    </row>
    <row r="58" spans="1:11" ht="15.6" x14ac:dyDescent="0.25">
      <c r="A58" s="223" t="s">
        <v>109</v>
      </c>
      <c r="B58" s="264">
        <v>1493290</v>
      </c>
      <c r="C58" s="264">
        <v>1493290</v>
      </c>
      <c r="D58" s="376">
        <f t="shared" si="0"/>
        <v>100</v>
      </c>
      <c r="F58" s="238"/>
      <c r="G58" s="238"/>
      <c r="H58" s="238"/>
      <c r="I58" s="109"/>
      <c r="J58" s="109"/>
      <c r="K58" s="109"/>
    </row>
    <row r="59" spans="1:11" ht="31.2" x14ac:dyDescent="0.25">
      <c r="A59" s="223" t="s">
        <v>146</v>
      </c>
      <c r="B59" s="264">
        <v>200</v>
      </c>
      <c r="C59" s="264">
        <v>0</v>
      </c>
      <c r="D59" s="376">
        <f t="shared" si="0"/>
        <v>0</v>
      </c>
      <c r="F59" s="232"/>
      <c r="G59" s="232"/>
      <c r="H59" s="232"/>
      <c r="I59" s="109"/>
      <c r="J59" s="109"/>
      <c r="K59" s="109"/>
    </row>
    <row r="60" spans="1:11" ht="15.6" x14ac:dyDescent="0.25">
      <c r="A60" s="223" t="s">
        <v>140</v>
      </c>
      <c r="B60" s="264">
        <v>2090526</v>
      </c>
      <c r="C60" s="264">
        <v>2090526</v>
      </c>
      <c r="D60" s="376">
        <f t="shared" si="0"/>
        <v>100</v>
      </c>
      <c r="F60" s="238"/>
      <c r="G60" s="238"/>
      <c r="H60" s="238"/>
      <c r="I60" s="109"/>
      <c r="J60" s="109"/>
      <c r="K60" s="109"/>
    </row>
    <row r="61" spans="1:11" ht="31.2" x14ac:dyDescent="0.25">
      <c r="A61" s="223" t="s">
        <v>130</v>
      </c>
      <c r="B61" s="264">
        <v>200</v>
      </c>
      <c r="C61" s="264">
        <v>0</v>
      </c>
      <c r="D61" s="376">
        <f t="shared" si="0"/>
        <v>0</v>
      </c>
      <c r="F61" s="232"/>
      <c r="G61" s="232"/>
      <c r="H61" s="232"/>
      <c r="I61" s="109"/>
      <c r="J61" s="109"/>
      <c r="K61" s="109"/>
    </row>
    <row r="62" spans="1:11" ht="31.2" x14ac:dyDescent="0.25">
      <c r="A62" s="223" t="s">
        <v>131</v>
      </c>
      <c r="B62" s="264">
        <v>200</v>
      </c>
      <c r="C62" s="264">
        <v>0</v>
      </c>
      <c r="D62" s="376">
        <f t="shared" si="0"/>
        <v>0</v>
      </c>
      <c r="F62" s="232"/>
      <c r="G62" s="232"/>
      <c r="H62" s="232"/>
      <c r="I62" s="109"/>
      <c r="J62" s="109"/>
      <c r="K62" s="109"/>
    </row>
    <row r="63" spans="1:11" ht="15.6" x14ac:dyDescent="0.25">
      <c r="A63" s="223" t="s">
        <v>141</v>
      </c>
      <c r="B63" s="264">
        <v>2090526</v>
      </c>
      <c r="C63" s="264">
        <v>1283798.97</v>
      </c>
      <c r="D63" s="376">
        <f t="shared" si="0"/>
        <v>61.410332614853871</v>
      </c>
      <c r="F63" s="238"/>
      <c r="G63" s="238"/>
      <c r="H63" s="238"/>
      <c r="I63" s="109"/>
      <c r="J63" s="109"/>
      <c r="K63" s="109"/>
    </row>
    <row r="64" spans="1:11" ht="31.2" x14ac:dyDescent="0.25">
      <c r="A64" s="223" t="s">
        <v>132</v>
      </c>
      <c r="B64" s="264">
        <v>200</v>
      </c>
      <c r="C64" s="264">
        <v>0</v>
      </c>
      <c r="D64" s="376">
        <f t="shared" si="0"/>
        <v>0</v>
      </c>
      <c r="F64" s="232"/>
      <c r="G64" s="232"/>
      <c r="H64" s="232"/>
      <c r="I64" s="109"/>
      <c r="J64" s="109"/>
      <c r="K64" s="109"/>
    </row>
    <row r="65" spans="1:4" ht="19.5" customHeight="1" x14ac:dyDescent="0.3">
      <c r="A65" s="224" t="s">
        <v>65</v>
      </c>
      <c r="B65" s="112">
        <f>SUM(B5:B64)</f>
        <v>62124544</v>
      </c>
      <c r="C65" s="112">
        <f>SUM(C5:C64)</f>
        <v>58234871.119999997</v>
      </c>
      <c r="D65" s="377">
        <f t="shared" si="0"/>
        <v>93.73891117816494</v>
      </c>
    </row>
    <row r="67" spans="1:4" ht="15.6" x14ac:dyDescent="0.3">
      <c r="B67" s="132"/>
      <c r="C67" s="132"/>
      <c r="D67" s="132"/>
    </row>
  </sheetData>
  <mergeCells count="1">
    <mergeCell ref="A2:D2"/>
  </mergeCells>
  <pageMargins left="0.39370078740157483" right="0.39370078740157483" top="0.35433070866141736" bottom="0.39370078740157483" header="0.15748031496062992" footer="0.15748031496062992"/>
  <pageSetup paperSize="9" fitToHeight="0" orientation="portrait" r:id="rId1"/>
  <headerFooter>
    <oddHeader>&amp;C&amp;P</oddHeader>
  </headerFooter>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M204"/>
  <sheetViews>
    <sheetView view="pageBreakPreview" topLeftCell="A196" zoomScaleNormal="100" zoomScaleSheetLayoutView="100" workbookViewId="0">
      <selection activeCell="B220" sqref="B220"/>
    </sheetView>
  </sheetViews>
  <sheetFormatPr defaultColWidth="9.109375" defaultRowHeight="15" x14ac:dyDescent="0.3"/>
  <cols>
    <col min="1" max="1" width="44.44140625" style="262" customWidth="1"/>
    <col min="2" max="2" width="17.44140625" style="262" customWidth="1"/>
    <col min="3" max="3" width="17.88671875" style="262" customWidth="1"/>
    <col min="4" max="4" width="15.109375" style="262" customWidth="1"/>
    <col min="5" max="7" width="9.109375" style="262"/>
    <col min="8" max="8" width="15" style="262" customWidth="1"/>
    <col min="9" max="9" width="9.109375" style="262"/>
    <col min="10" max="10" width="17.6640625" style="262" customWidth="1"/>
    <col min="11" max="11" width="16.33203125" style="262" customWidth="1"/>
    <col min="12" max="12" width="13.44140625" style="262" customWidth="1"/>
    <col min="13" max="13" width="17.33203125" style="262" customWidth="1"/>
    <col min="14" max="16384" width="9.109375" style="262"/>
  </cols>
  <sheetData>
    <row r="1" spans="1:13" ht="14.4" customHeight="1" x14ac:dyDescent="0.3">
      <c r="A1" s="253"/>
      <c r="B1" s="253"/>
      <c r="C1" s="254"/>
      <c r="D1" s="268"/>
      <c r="E1" s="98">
        <v>842</v>
      </c>
      <c r="F1" s="98" t="s">
        <v>11</v>
      </c>
      <c r="G1" s="98" t="s">
        <v>2</v>
      </c>
      <c r="H1" s="266" t="s">
        <v>158</v>
      </c>
      <c r="I1" s="98" t="s">
        <v>31</v>
      </c>
      <c r="J1" s="220">
        <f>B204</f>
        <v>45874900</v>
      </c>
      <c r="K1" s="220">
        <f>C204</f>
        <v>45137594.120000005</v>
      </c>
      <c r="L1" s="220">
        <f>D204</f>
        <v>98.392790218616284</v>
      </c>
      <c r="M1" s="123"/>
    </row>
    <row r="2" spans="1:13" ht="98.4" customHeight="1" x14ac:dyDescent="0.3">
      <c r="A2" s="387" t="s">
        <v>481</v>
      </c>
      <c r="B2" s="387"/>
      <c r="C2" s="387"/>
      <c r="D2" s="387"/>
    </row>
    <row r="3" spans="1:13" ht="20.25" customHeight="1" x14ac:dyDescent="0.3">
      <c r="A3" s="253"/>
      <c r="B3" s="253"/>
      <c r="C3" s="255"/>
      <c r="D3" s="255" t="s">
        <v>0</v>
      </c>
    </row>
    <row r="4" spans="1:13" ht="42" customHeight="1" x14ac:dyDescent="0.3">
      <c r="A4" s="225" t="s">
        <v>3</v>
      </c>
      <c r="B4" s="295" t="s">
        <v>379</v>
      </c>
      <c r="C4" s="295" t="s">
        <v>380</v>
      </c>
      <c r="D4" s="295" t="s">
        <v>407</v>
      </c>
    </row>
    <row r="5" spans="1:13" ht="15.6" x14ac:dyDescent="0.25">
      <c r="A5" s="223" t="s">
        <v>114</v>
      </c>
      <c r="B5" s="264">
        <v>1381785</v>
      </c>
      <c r="C5" s="264">
        <v>1381785</v>
      </c>
      <c r="D5" s="376">
        <f>C5/B5*100</f>
        <v>100</v>
      </c>
    </row>
    <row r="6" spans="1:13" ht="15.6" x14ac:dyDescent="0.25">
      <c r="A6" s="223" t="s">
        <v>98</v>
      </c>
      <c r="B6" s="264">
        <v>690892</v>
      </c>
      <c r="C6" s="264">
        <v>690892</v>
      </c>
      <c r="D6" s="376">
        <f t="shared" ref="D6:D69" si="0">C6/B6*100</f>
        <v>100</v>
      </c>
    </row>
    <row r="7" spans="1:13" ht="31.2" x14ac:dyDescent="0.25">
      <c r="A7" s="223" t="s">
        <v>115</v>
      </c>
      <c r="B7" s="264">
        <v>690892</v>
      </c>
      <c r="C7" s="264">
        <v>690892</v>
      </c>
      <c r="D7" s="376">
        <f t="shared" si="0"/>
        <v>100</v>
      </c>
    </row>
    <row r="8" spans="1:13" ht="31.2" x14ac:dyDescent="0.25">
      <c r="A8" s="223" t="s">
        <v>175</v>
      </c>
      <c r="B8" s="264">
        <v>138178</v>
      </c>
      <c r="C8" s="264">
        <v>138178</v>
      </c>
      <c r="D8" s="376">
        <f t="shared" si="0"/>
        <v>100</v>
      </c>
    </row>
    <row r="9" spans="1:13" ht="31.2" x14ac:dyDescent="0.25">
      <c r="A9" s="223" t="s">
        <v>176</v>
      </c>
      <c r="B9" s="264">
        <v>138178</v>
      </c>
      <c r="C9" s="264">
        <v>138178</v>
      </c>
      <c r="D9" s="376">
        <f t="shared" si="0"/>
        <v>100</v>
      </c>
    </row>
    <row r="10" spans="1:13" ht="31.2" x14ac:dyDescent="0.25">
      <c r="A10" s="223" t="s">
        <v>177</v>
      </c>
      <c r="B10" s="264">
        <v>138178</v>
      </c>
      <c r="C10" s="264">
        <v>138178</v>
      </c>
      <c r="D10" s="376">
        <f t="shared" si="0"/>
        <v>100</v>
      </c>
    </row>
    <row r="11" spans="1:13" ht="31.2" x14ac:dyDescent="0.25">
      <c r="A11" s="223" t="s">
        <v>178</v>
      </c>
      <c r="B11" s="264">
        <v>138178</v>
      </c>
      <c r="C11" s="264">
        <v>138178</v>
      </c>
      <c r="D11" s="376">
        <f t="shared" si="0"/>
        <v>100</v>
      </c>
    </row>
    <row r="12" spans="1:13" ht="31.2" x14ac:dyDescent="0.25">
      <c r="A12" s="223" t="s">
        <v>179</v>
      </c>
      <c r="B12" s="264">
        <v>138178</v>
      </c>
      <c r="C12" s="264">
        <v>138178</v>
      </c>
      <c r="D12" s="376">
        <f t="shared" si="0"/>
        <v>100</v>
      </c>
    </row>
    <row r="13" spans="1:13" ht="31.2" x14ac:dyDescent="0.25">
      <c r="A13" s="223" t="s">
        <v>180</v>
      </c>
      <c r="B13" s="264">
        <v>138178</v>
      </c>
      <c r="C13" s="264">
        <v>138178</v>
      </c>
      <c r="D13" s="376">
        <f t="shared" si="0"/>
        <v>100</v>
      </c>
    </row>
    <row r="14" spans="1:13" ht="31.2" x14ac:dyDescent="0.25">
      <c r="A14" s="223" t="s">
        <v>181</v>
      </c>
      <c r="B14" s="264">
        <v>138178</v>
      </c>
      <c r="C14" s="264">
        <v>138178</v>
      </c>
      <c r="D14" s="376">
        <f t="shared" si="0"/>
        <v>100</v>
      </c>
    </row>
    <row r="15" spans="1:13" ht="31.2" x14ac:dyDescent="0.25">
      <c r="A15" s="223" t="s">
        <v>182</v>
      </c>
      <c r="B15" s="264">
        <v>138178</v>
      </c>
      <c r="C15" s="264">
        <v>138178</v>
      </c>
      <c r="D15" s="376">
        <f t="shared" si="0"/>
        <v>100</v>
      </c>
    </row>
    <row r="16" spans="1:13" ht="31.2" x14ac:dyDescent="0.25">
      <c r="A16" s="223" t="s">
        <v>183</v>
      </c>
      <c r="B16" s="264">
        <v>138178</v>
      </c>
      <c r="C16" s="264">
        <v>138178</v>
      </c>
      <c r="D16" s="376">
        <f t="shared" si="0"/>
        <v>100</v>
      </c>
    </row>
    <row r="17" spans="1:4" ht="31.2" x14ac:dyDescent="0.25">
      <c r="A17" s="223" t="s">
        <v>184</v>
      </c>
      <c r="B17" s="264">
        <v>138178</v>
      </c>
      <c r="C17" s="264">
        <v>138178</v>
      </c>
      <c r="D17" s="376">
        <f t="shared" si="0"/>
        <v>100</v>
      </c>
    </row>
    <row r="18" spans="1:4" ht="31.2" x14ac:dyDescent="0.25">
      <c r="A18" s="223" t="s">
        <v>116</v>
      </c>
      <c r="B18" s="264">
        <v>345446</v>
      </c>
      <c r="C18" s="264">
        <v>345446</v>
      </c>
      <c r="D18" s="376">
        <f t="shared" si="0"/>
        <v>100</v>
      </c>
    </row>
    <row r="19" spans="1:4" ht="31.2" x14ac:dyDescent="0.25">
      <c r="A19" s="223" t="s">
        <v>185</v>
      </c>
      <c r="B19" s="264">
        <v>345446</v>
      </c>
      <c r="C19" s="264">
        <v>345446</v>
      </c>
      <c r="D19" s="376">
        <f t="shared" si="0"/>
        <v>100</v>
      </c>
    </row>
    <row r="20" spans="1:4" ht="31.2" x14ac:dyDescent="0.25">
      <c r="A20" s="223" t="s">
        <v>186</v>
      </c>
      <c r="B20" s="264">
        <v>138178</v>
      </c>
      <c r="C20" s="264">
        <v>138178</v>
      </c>
      <c r="D20" s="376">
        <f t="shared" si="0"/>
        <v>100</v>
      </c>
    </row>
    <row r="21" spans="1:4" ht="31.2" x14ac:dyDescent="0.25">
      <c r="A21" s="223" t="s">
        <v>187</v>
      </c>
      <c r="B21" s="264">
        <v>138178</v>
      </c>
      <c r="C21" s="264">
        <v>138178</v>
      </c>
      <c r="D21" s="376">
        <f t="shared" si="0"/>
        <v>100</v>
      </c>
    </row>
    <row r="22" spans="1:4" ht="31.2" x14ac:dyDescent="0.25">
      <c r="A22" s="223" t="s">
        <v>188</v>
      </c>
      <c r="B22" s="264">
        <v>345446</v>
      </c>
      <c r="C22" s="264">
        <v>345446</v>
      </c>
      <c r="D22" s="376">
        <f t="shared" si="0"/>
        <v>100</v>
      </c>
    </row>
    <row r="23" spans="1:4" ht="31.2" x14ac:dyDescent="0.25">
      <c r="A23" s="223" t="s">
        <v>189</v>
      </c>
      <c r="B23" s="264">
        <v>345446</v>
      </c>
      <c r="C23" s="264">
        <v>345446</v>
      </c>
      <c r="D23" s="376">
        <f t="shared" si="0"/>
        <v>100</v>
      </c>
    </row>
    <row r="24" spans="1:4" ht="31.2" x14ac:dyDescent="0.25">
      <c r="A24" s="223" t="s">
        <v>190</v>
      </c>
      <c r="B24" s="264">
        <v>345446</v>
      </c>
      <c r="C24" s="264">
        <v>345446</v>
      </c>
      <c r="D24" s="376">
        <f t="shared" si="0"/>
        <v>100</v>
      </c>
    </row>
    <row r="25" spans="1:4" ht="31.2" x14ac:dyDescent="0.25">
      <c r="A25" s="223" t="s">
        <v>191</v>
      </c>
      <c r="B25" s="264">
        <v>345446</v>
      </c>
      <c r="C25" s="264">
        <v>345446</v>
      </c>
      <c r="D25" s="376">
        <f t="shared" si="0"/>
        <v>100</v>
      </c>
    </row>
    <row r="26" spans="1:4" ht="31.2" x14ac:dyDescent="0.25">
      <c r="A26" s="223" t="s">
        <v>192</v>
      </c>
      <c r="B26" s="264">
        <v>345446</v>
      </c>
      <c r="C26" s="264">
        <v>345446</v>
      </c>
      <c r="D26" s="376">
        <f t="shared" si="0"/>
        <v>100</v>
      </c>
    </row>
    <row r="27" spans="1:4" ht="31.2" x14ac:dyDescent="0.25">
      <c r="A27" s="223" t="s">
        <v>193</v>
      </c>
      <c r="B27" s="264">
        <v>138178</v>
      </c>
      <c r="C27" s="264">
        <v>138178</v>
      </c>
      <c r="D27" s="376">
        <f t="shared" si="0"/>
        <v>100</v>
      </c>
    </row>
    <row r="28" spans="1:4" ht="31.2" x14ac:dyDescent="0.25">
      <c r="A28" s="223" t="s">
        <v>194</v>
      </c>
      <c r="B28" s="264">
        <v>345446</v>
      </c>
      <c r="C28" s="264">
        <v>345446</v>
      </c>
      <c r="D28" s="376">
        <f t="shared" si="0"/>
        <v>100</v>
      </c>
    </row>
    <row r="29" spans="1:4" ht="31.2" x14ac:dyDescent="0.25">
      <c r="A29" s="223" t="s">
        <v>195</v>
      </c>
      <c r="B29" s="264">
        <v>690892</v>
      </c>
      <c r="C29" s="264">
        <v>690892</v>
      </c>
      <c r="D29" s="376">
        <f t="shared" si="0"/>
        <v>100</v>
      </c>
    </row>
    <row r="30" spans="1:4" ht="31.2" x14ac:dyDescent="0.25">
      <c r="A30" s="223" t="s">
        <v>196</v>
      </c>
      <c r="B30" s="264">
        <v>345446</v>
      </c>
      <c r="C30" s="264">
        <v>345446</v>
      </c>
      <c r="D30" s="376">
        <f t="shared" si="0"/>
        <v>100</v>
      </c>
    </row>
    <row r="31" spans="1:4" ht="31.2" x14ac:dyDescent="0.25">
      <c r="A31" s="223" t="s">
        <v>197</v>
      </c>
      <c r="B31" s="264">
        <v>690892</v>
      </c>
      <c r="C31" s="264">
        <v>690892</v>
      </c>
      <c r="D31" s="376">
        <f t="shared" si="0"/>
        <v>100</v>
      </c>
    </row>
    <row r="32" spans="1:4" ht="31.2" x14ac:dyDescent="0.25">
      <c r="A32" s="223" t="s">
        <v>198</v>
      </c>
      <c r="B32" s="264">
        <v>138178</v>
      </c>
      <c r="C32" s="264">
        <v>138178</v>
      </c>
      <c r="D32" s="376">
        <f t="shared" si="0"/>
        <v>100</v>
      </c>
    </row>
    <row r="33" spans="1:4" ht="31.2" x14ac:dyDescent="0.25">
      <c r="A33" s="223" t="s">
        <v>199</v>
      </c>
      <c r="B33" s="264">
        <v>345446</v>
      </c>
      <c r="C33" s="264">
        <v>345446</v>
      </c>
      <c r="D33" s="376">
        <f t="shared" si="0"/>
        <v>100</v>
      </c>
    </row>
    <row r="34" spans="1:4" ht="31.2" x14ac:dyDescent="0.25">
      <c r="A34" s="223" t="s">
        <v>200</v>
      </c>
      <c r="B34" s="264">
        <v>138178</v>
      </c>
      <c r="C34" s="264">
        <v>138178</v>
      </c>
      <c r="D34" s="376">
        <f t="shared" si="0"/>
        <v>100</v>
      </c>
    </row>
    <row r="35" spans="1:4" ht="31.2" x14ac:dyDescent="0.25">
      <c r="A35" s="223" t="s">
        <v>201</v>
      </c>
      <c r="B35" s="264">
        <v>138178</v>
      </c>
      <c r="C35" s="264">
        <v>138178</v>
      </c>
      <c r="D35" s="376">
        <f t="shared" si="0"/>
        <v>100</v>
      </c>
    </row>
    <row r="36" spans="1:4" ht="31.2" x14ac:dyDescent="0.25">
      <c r="A36" s="223" t="s">
        <v>202</v>
      </c>
      <c r="B36" s="264">
        <v>138178</v>
      </c>
      <c r="C36" s="264">
        <v>36815.89</v>
      </c>
      <c r="D36" s="376">
        <f t="shared" si="0"/>
        <v>26.643814500137502</v>
      </c>
    </row>
    <row r="37" spans="1:4" ht="31.2" x14ac:dyDescent="0.25">
      <c r="A37" s="223" t="s">
        <v>203</v>
      </c>
      <c r="B37" s="264">
        <v>138178</v>
      </c>
      <c r="C37" s="264">
        <v>138178</v>
      </c>
      <c r="D37" s="376">
        <f t="shared" si="0"/>
        <v>100</v>
      </c>
    </row>
    <row r="38" spans="1:4" ht="31.2" x14ac:dyDescent="0.25">
      <c r="A38" s="223" t="s">
        <v>204</v>
      </c>
      <c r="B38" s="264">
        <v>138178</v>
      </c>
      <c r="C38" s="264">
        <v>138178</v>
      </c>
      <c r="D38" s="376">
        <f t="shared" si="0"/>
        <v>100</v>
      </c>
    </row>
    <row r="39" spans="1:4" ht="31.2" x14ac:dyDescent="0.25">
      <c r="A39" s="223" t="s">
        <v>205</v>
      </c>
      <c r="B39" s="264">
        <v>138178</v>
      </c>
      <c r="C39" s="264">
        <v>110939.21</v>
      </c>
      <c r="D39" s="376">
        <f t="shared" si="0"/>
        <v>80.28717306662422</v>
      </c>
    </row>
    <row r="40" spans="1:4" ht="31.2" x14ac:dyDescent="0.25">
      <c r="A40" s="223" t="s">
        <v>206</v>
      </c>
      <c r="B40" s="264">
        <v>345446</v>
      </c>
      <c r="C40" s="264">
        <v>345446</v>
      </c>
      <c r="D40" s="376">
        <f t="shared" si="0"/>
        <v>100</v>
      </c>
    </row>
    <row r="41" spans="1:4" ht="31.2" x14ac:dyDescent="0.25">
      <c r="A41" s="223" t="s">
        <v>150</v>
      </c>
      <c r="B41" s="264">
        <v>138178</v>
      </c>
      <c r="C41" s="264">
        <v>138178</v>
      </c>
      <c r="D41" s="376">
        <f t="shared" si="0"/>
        <v>100</v>
      </c>
    </row>
    <row r="42" spans="1:4" ht="31.2" x14ac:dyDescent="0.25">
      <c r="A42" s="223" t="s">
        <v>207</v>
      </c>
      <c r="B42" s="264">
        <v>138178</v>
      </c>
      <c r="C42" s="264">
        <v>138178</v>
      </c>
      <c r="D42" s="376">
        <f t="shared" si="0"/>
        <v>100</v>
      </c>
    </row>
    <row r="43" spans="1:4" ht="31.2" x14ac:dyDescent="0.25">
      <c r="A43" s="223" t="s">
        <v>159</v>
      </c>
      <c r="B43" s="264">
        <v>138178</v>
      </c>
      <c r="C43" s="264">
        <v>138178</v>
      </c>
      <c r="D43" s="376">
        <f t="shared" si="0"/>
        <v>100</v>
      </c>
    </row>
    <row r="44" spans="1:4" ht="31.2" x14ac:dyDescent="0.25">
      <c r="A44" s="223" t="s">
        <v>208</v>
      </c>
      <c r="B44" s="264">
        <v>138178</v>
      </c>
      <c r="C44" s="264">
        <v>138178</v>
      </c>
      <c r="D44" s="376">
        <f t="shared" si="0"/>
        <v>100</v>
      </c>
    </row>
    <row r="45" spans="1:4" ht="31.2" x14ac:dyDescent="0.25">
      <c r="A45" s="223" t="s">
        <v>209</v>
      </c>
      <c r="B45" s="264">
        <v>138178</v>
      </c>
      <c r="C45" s="264">
        <v>138178</v>
      </c>
      <c r="D45" s="376">
        <f t="shared" si="0"/>
        <v>100</v>
      </c>
    </row>
    <row r="46" spans="1:4" ht="31.2" x14ac:dyDescent="0.25">
      <c r="A46" s="223" t="s">
        <v>161</v>
      </c>
      <c r="B46" s="264">
        <v>138178</v>
      </c>
      <c r="C46" s="264">
        <v>138178</v>
      </c>
      <c r="D46" s="376">
        <f t="shared" si="0"/>
        <v>100</v>
      </c>
    </row>
    <row r="47" spans="1:4" ht="31.2" x14ac:dyDescent="0.25">
      <c r="A47" s="223" t="s">
        <v>210</v>
      </c>
      <c r="B47" s="264">
        <v>138178</v>
      </c>
      <c r="C47" s="264">
        <v>138178</v>
      </c>
      <c r="D47" s="376">
        <f t="shared" si="0"/>
        <v>100</v>
      </c>
    </row>
    <row r="48" spans="1:4" ht="31.2" x14ac:dyDescent="0.25">
      <c r="A48" s="223" t="s">
        <v>211</v>
      </c>
      <c r="B48" s="264">
        <v>138178</v>
      </c>
      <c r="C48" s="264">
        <v>138178</v>
      </c>
      <c r="D48" s="376">
        <f t="shared" si="0"/>
        <v>100</v>
      </c>
    </row>
    <row r="49" spans="1:4" ht="31.2" x14ac:dyDescent="0.25">
      <c r="A49" s="223" t="s">
        <v>212</v>
      </c>
      <c r="B49" s="264">
        <v>138178</v>
      </c>
      <c r="C49" s="264">
        <v>138178</v>
      </c>
      <c r="D49" s="376">
        <f t="shared" si="0"/>
        <v>100</v>
      </c>
    </row>
    <row r="50" spans="1:4" ht="31.2" x14ac:dyDescent="0.25">
      <c r="A50" s="223" t="s">
        <v>213</v>
      </c>
      <c r="B50" s="264">
        <v>138178</v>
      </c>
      <c r="C50" s="264">
        <v>138178</v>
      </c>
      <c r="D50" s="376">
        <f t="shared" si="0"/>
        <v>100</v>
      </c>
    </row>
    <row r="51" spans="1:4" ht="31.2" x14ac:dyDescent="0.25">
      <c r="A51" s="223" t="s">
        <v>214</v>
      </c>
      <c r="B51" s="264">
        <v>138178</v>
      </c>
      <c r="C51" s="264">
        <v>138178</v>
      </c>
      <c r="D51" s="376">
        <f t="shared" si="0"/>
        <v>100</v>
      </c>
    </row>
    <row r="52" spans="1:4" ht="31.2" x14ac:dyDescent="0.25">
      <c r="A52" s="223" t="s">
        <v>215</v>
      </c>
      <c r="B52" s="264">
        <v>345446</v>
      </c>
      <c r="C52" s="264">
        <v>345446</v>
      </c>
      <c r="D52" s="376">
        <f t="shared" si="0"/>
        <v>100</v>
      </c>
    </row>
    <row r="53" spans="1:4" ht="31.2" x14ac:dyDescent="0.25">
      <c r="A53" s="223" t="s">
        <v>118</v>
      </c>
      <c r="B53" s="264">
        <v>2072679</v>
      </c>
      <c r="C53" s="264">
        <v>2072679</v>
      </c>
      <c r="D53" s="376">
        <f t="shared" si="0"/>
        <v>100</v>
      </c>
    </row>
    <row r="54" spans="1:4" ht="31.2" x14ac:dyDescent="0.25">
      <c r="A54" s="223" t="s">
        <v>119</v>
      </c>
      <c r="B54" s="264">
        <v>345446</v>
      </c>
      <c r="C54" s="264">
        <v>345446</v>
      </c>
      <c r="D54" s="376">
        <f t="shared" si="0"/>
        <v>100</v>
      </c>
    </row>
    <row r="55" spans="1:4" ht="31.2" x14ac:dyDescent="0.25">
      <c r="A55" s="223" t="s">
        <v>120</v>
      </c>
      <c r="B55" s="264">
        <v>345446</v>
      </c>
      <c r="C55" s="264">
        <v>345446</v>
      </c>
      <c r="D55" s="376">
        <f t="shared" si="0"/>
        <v>100</v>
      </c>
    </row>
    <row r="56" spans="1:4" ht="31.2" x14ac:dyDescent="0.25">
      <c r="A56" s="223" t="s">
        <v>121</v>
      </c>
      <c r="B56" s="264">
        <v>345446</v>
      </c>
      <c r="C56" s="264">
        <v>345446</v>
      </c>
      <c r="D56" s="376">
        <f t="shared" si="0"/>
        <v>100</v>
      </c>
    </row>
    <row r="57" spans="1:4" ht="31.2" x14ac:dyDescent="0.25">
      <c r="A57" s="223" t="s">
        <v>164</v>
      </c>
      <c r="B57" s="264">
        <v>345446</v>
      </c>
      <c r="C57" s="264">
        <v>345446</v>
      </c>
      <c r="D57" s="376">
        <f t="shared" si="0"/>
        <v>100</v>
      </c>
    </row>
    <row r="58" spans="1:4" ht="31.2" x14ac:dyDescent="0.25">
      <c r="A58" s="223" t="s">
        <v>216</v>
      </c>
      <c r="B58" s="264">
        <v>345446</v>
      </c>
      <c r="C58" s="264">
        <v>345446</v>
      </c>
      <c r="D58" s="376">
        <f t="shared" si="0"/>
        <v>100</v>
      </c>
    </row>
    <row r="59" spans="1:4" ht="31.2" x14ac:dyDescent="0.25">
      <c r="A59" s="223" t="s">
        <v>217</v>
      </c>
      <c r="B59" s="264">
        <v>345446</v>
      </c>
      <c r="C59" s="264">
        <v>345446</v>
      </c>
      <c r="D59" s="376">
        <f t="shared" si="0"/>
        <v>100</v>
      </c>
    </row>
    <row r="60" spans="1:4" ht="31.2" x14ac:dyDescent="0.25">
      <c r="A60" s="223" t="s">
        <v>218</v>
      </c>
      <c r="B60" s="264">
        <v>138178</v>
      </c>
      <c r="C60" s="264">
        <v>138178</v>
      </c>
      <c r="D60" s="376">
        <f t="shared" si="0"/>
        <v>100</v>
      </c>
    </row>
    <row r="61" spans="1:4" ht="31.2" x14ac:dyDescent="0.25">
      <c r="A61" s="223" t="s">
        <v>219</v>
      </c>
      <c r="B61" s="264">
        <v>138178</v>
      </c>
      <c r="C61" s="264">
        <v>138178</v>
      </c>
      <c r="D61" s="376">
        <f t="shared" si="0"/>
        <v>100</v>
      </c>
    </row>
    <row r="62" spans="1:4" ht="31.2" x14ac:dyDescent="0.25">
      <c r="A62" s="223" t="s">
        <v>220</v>
      </c>
      <c r="B62" s="264">
        <v>345446</v>
      </c>
      <c r="C62" s="264">
        <v>345446</v>
      </c>
      <c r="D62" s="376">
        <f t="shared" si="0"/>
        <v>100</v>
      </c>
    </row>
    <row r="63" spans="1:4" ht="31.2" x14ac:dyDescent="0.25">
      <c r="A63" s="223" t="s">
        <v>54</v>
      </c>
      <c r="B63" s="264">
        <v>138178</v>
      </c>
      <c r="C63" s="264">
        <v>138178</v>
      </c>
      <c r="D63" s="376">
        <f t="shared" si="0"/>
        <v>100</v>
      </c>
    </row>
    <row r="64" spans="1:4" ht="31.2" x14ac:dyDescent="0.25">
      <c r="A64" s="223" t="s">
        <v>169</v>
      </c>
      <c r="B64" s="264">
        <v>345446</v>
      </c>
      <c r="C64" s="264">
        <v>345446</v>
      </c>
      <c r="D64" s="376">
        <f t="shared" si="0"/>
        <v>100</v>
      </c>
    </row>
    <row r="65" spans="1:4" ht="31.2" x14ac:dyDescent="0.25">
      <c r="A65" s="223" t="s">
        <v>221</v>
      </c>
      <c r="B65" s="264">
        <v>138178</v>
      </c>
      <c r="C65" s="264">
        <v>138178</v>
      </c>
      <c r="D65" s="376">
        <f t="shared" si="0"/>
        <v>100</v>
      </c>
    </row>
    <row r="66" spans="1:4" ht="15.6" x14ac:dyDescent="0.25">
      <c r="A66" s="223" t="s">
        <v>7</v>
      </c>
      <c r="B66" s="264">
        <v>690892</v>
      </c>
      <c r="C66" s="264">
        <v>690892</v>
      </c>
      <c r="D66" s="376">
        <f t="shared" si="0"/>
        <v>100</v>
      </c>
    </row>
    <row r="67" spans="1:4" ht="31.2" x14ac:dyDescent="0.25">
      <c r="A67" s="223" t="s">
        <v>171</v>
      </c>
      <c r="B67" s="264">
        <v>345446</v>
      </c>
      <c r="C67" s="264">
        <v>308558.21000000002</v>
      </c>
      <c r="D67" s="376">
        <f t="shared" si="0"/>
        <v>89.321691378681479</v>
      </c>
    </row>
    <row r="68" spans="1:4" ht="31.2" x14ac:dyDescent="0.25">
      <c r="A68" s="223" t="s">
        <v>170</v>
      </c>
      <c r="B68" s="264">
        <v>345446</v>
      </c>
      <c r="C68" s="264">
        <v>345446</v>
      </c>
      <c r="D68" s="376">
        <f t="shared" si="0"/>
        <v>100</v>
      </c>
    </row>
    <row r="69" spans="1:4" ht="31.2" x14ac:dyDescent="0.25">
      <c r="A69" s="223" t="s">
        <v>222</v>
      </c>
      <c r="B69" s="264">
        <v>138178</v>
      </c>
      <c r="C69" s="264">
        <v>138178</v>
      </c>
      <c r="D69" s="376">
        <f t="shared" si="0"/>
        <v>100</v>
      </c>
    </row>
    <row r="70" spans="1:4" ht="31.2" x14ac:dyDescent="0.25">
      <c r="A70" s="223" t="s">
        <v>223</v>
      </c>
      <c r="B70" s="264">
        <v>138178</v>
      </c>
      <c r="C70" s="264">
        <v>138178</v>
      </c>
      <c r="D70" s="376">
        <f t="shared" ref="D70:D133" si="1">C70/B70*100</f>
        <v>100</v>
      </c>
    </row>
    <row r="71" spans="1:4" ht="31.2" x14ac:dyDescent="0.25">
      <c r="A71" s="223" t="s">
        <v>224</v>
      </c>
      <c r="B71" s="264">
        <v>138178</v>
      </c>
      <c r="C71" s="264">
        <v>138178</v>
      </c>
      <c r="D71" s="376">
        <f t="shared" si="1"/>
        <v>100</v>
      </c>
    </row>
    <row r="72" spans="1:4" ht="31.2" x14ac:dyDescent="0.25">
      <c r="A72" s="223" t="s">
        <v>162</v>
      </c>
      <c r="B72" s="264">
        <v>138178</v>
      </c>
      <c r="C72" s="264">
        <v>138178</v>
      </c>
      <c r="D72" s="376">
        <f t="shared" si="1"/>
        <v>100</v>
      </c>
    </row>
    <row r="73" spans="1:4" ht="31.2" x14ac:dyDescent="0.25">
      <c r="A73" s="223" t="s">
        <v>225</v>
      </c>
      <c r="B73" s="264">
        <v>138178</v>
      </c>
      <c r="C73" s="264">
        <v>138178</v>
      </c>
      <c r="D73" s="376">
        <f t="shared" si="1"/>
        <v>100</v>
      </c>
    </row>
    <row r="74" spans="1:4" ht="31.2" x14ac:dyDescent="0.25">
      <c r="A74" s="223" t="s">
        <v>226</v>
      </c>
      <c r="B74" s="264">
        <v>345446</v>
      </c>
      <c r="C74" s="264">
        <v>345446</v>
      </c>
      <c r="D74" s="376">
        <f t="shared" si="1"/>
        <v>100</v>
      </c>
    </row>
    <row r="75" spans="1:4" ht="31.2" x14ac:dyDescent="0.25">
      <c r="A75" s="223" t="s">
        <v>227</v>
      </c>
      <c r="B75" s="264">
        <v>138178</v>
      </c>
      <c r="C75" s="264">
        <v>138178</v>
      </c>
      <c r="D75" s="376">
        <f t="shared" si="1"/>
        <v>100</v>
      </c>
    </row>
    <row r="76" spans="1:4" ht="31.2" x14ac:dyDescent="0.25">
      <c r="A76" s="223" t="s">
        <v>228</v>
      </c>
      <c r="B76" s="264">
        <v>138178</v>
      </c>
      <c r="C76" s="264">
        <v>138178</v>
      </c>
      <c r="D76" s="376">
        <f t="shared" si="1"/>
        <v>100</v>
      </c>
    </row>
    <row r="77" spans="1:4" ht="31.2" x14ac:dyDescent="0.25">
      <c r="A77" s="223" t="s">
        <v>163</v>
      </c>
      <c r="B77" s="264">
        <v>138178</v>
      </c>
      <c r="C77" s="264">
        <v>138178</v>
      </c>
      <c r="D77" s="376">
        <f t="shared" si="1"/>
        <v>100</v>
      </c>
    </row>
    <row r="78" spans="1:4" ht="31.2" x14ac:dyDescent="0.25">
      <c r="A78" s="223" t="s">
        <v>229</v>
      </c>
      <c r="B78" s="264">
        <v>138178</v>
      </c>
      <c r="C78" s="264">
        <v>138178</v>
      </c>
      <c r="D78" s="376">
        <f t="shared" si="1"/>
        <v>100</v>
      </c>
    </row>
    <row r="79" spans="1:4" ht="31.2" x14ac:dyDescent="0.25">
      <c r="A79" s="223" t="s">
        <v>55</v>
      </c>
      <c r="B79" s="264">
        <v>138178</v>
      </c>
      <c r="C79" s="264">
        <v>138178</v>
      </c>
      <c r="D79" s="376">
        <f t="shared" si="1"/>
        <v>100</v>
      </c>
    </row>
    <row r="80" spans="1:4" ht="31.2" x14ac:dyDescent="0.25">
      <c r="A80" s="223" t="s">
        <v>165</v>
      </c>
      <c r="B80" s="264">
        <v>690892</v>
      </c>
      <c r="C80" s="264">
        <v>690892</v>
      </c>
      <c r="D80" s="376">
        <f t="shared" si="1"/>
        <v>100</v>
      </c>
    </row>
    <row r="81" spans="1:4" ht="31.2" x14ac:dyDescent="0.25">
      <c r="A81" s="223" t="s">
        <v>230</v>
      </c>
      <c r="B81" s="264">
        <v>138178</v>
      </c>
      <c r="C81" s="264">
        <v>138178</v>
      </c>
      <c r="D81" s="376">
        <f t="shared" si="1"/>
        <v>100</v>
      </c>
    </row>
    <row r="82" spans="1:4" ht="31.2" x14ac:dyDescent="0.25">
      <c r="A82" s="223" t="s">
        <v>231</v>
      </c>
      <c r="B82" s="264">
        <v>138178</v>
      </c>
      <c r="C82" s="264">
        <v>138178</v>
      </c>
      <c r="D82" s="376">
        <f t="shared" si="1"/>
        <v>100</v>
      </c>
    </row>
    <row r="83" spans="1:4" ht="31.2" x14ac:dyDescent="0.25">
      <c r="A83" s="223" t="s">
        <v>232</v>
      </c>
      <c r="B83" s="264">
        <v>138178</v>
      </c>
      <c r="C83" s="264">
        <v>138178</v>
      </c>
      <c r="D83" s="376">
        <f t="shared" si="1"/>
        <v>100</v>
      </c>
    </row>
    <row r="84" spans="1:4" ht="31.2" x14ac:dyDescent="0.25">
      <c r="A84" s="223" t="s">
        <v>233</v>
      </c>
      <c r="B84" s="264">
        <v>138178</v>
      </c>
      <c r="C84" s="264">
        <v>138178</v>
      </c>
      <c r="D84" s="376">
        <f t="shared" si="1"/>
        <v>100</v>
      </c>
    </row>
    <row r="85" spans="1:4" ht="31.2" x14ac:dyDescent="0.25">
      <c r="A85" s="223" t="s">
        <v>234</v>
      </c>
      <c r="B85" s="264">
        <v>138178</v>
      </c>
      <c r="C85" s="264">
        <v>138178</v>
      </c>
      <c r="D85" s="376">
        <f t="shared" si="1"/>
        <v>100</v>
      </c>
    </row>
    <row r="86" spans="1:4" ht="31.2" x14ac:dyDescent="0.25">
      <c r="A86" s="223" t="s">
        <v>147</v>
      </c>
      <c r="B86" s="264">
        <v>1036339</v>
      </c>
      <c r="C86" s="264">
        <v>1036339</v>
      </c>
      <c r="D86" s="376">
        <f t="shared" si="1"/>
        <v>100</v>
      </c>
    </row>
    <row r="87" spans="1:4" ht="31.2" x14ac:dyDescent="0.25">
      <c r="A87" s="223" t="s">
        <v>235</v>
      </c>
      <c r="B87" s="264">
        <v>138178</v>
      </c>
      <c r="C87" s="264">
        <v>138178</v>
      </c>
      <c r="D87" s="376">
        <f t="shared" si="1"/>
        <v>100</v>
      </c>
    </row>
    <row r="88" spans="1:4" ht="31.2" x14ac:dyDescent="0.25">
      <c r="A88" s="223" t="s">
        <v>236</v>
      </c>
      <c r="B88" s="264">
        <v>138178</v>
      </c>
      <c r="C88" s="264">
        <v>138178</v>
      </c>
      <c r="D88" s="376">
        <f t="shared" si="1"/>
        <v>100</v>
      </c>
    </row>
    <row r="89" spans="1:4" ht="31.2" x14ac:dyDescent="0.25">
      <c r="A89" s="223" t="s">
        <v>237</v>
      </c>
      <c r="B89" s="264">
        <v>138178</v>
      </c>
      <c r="C89" s="264">
        <v>138178</v>
      </c>
      <c r="D89" s="376">
        <f t="shared" si="1"/>
        <v>100</v>
      </c>
    </row>
    <row r="90" spans="1:4" ht="31.2" x14ac:dyDescent="0.25">
      <c r="A90" s="223" t="s">
        <v>238</v>
      </c>
      <c r="B90" s="264">
        <v>138178</v>
      </c>
      <c r="C90" s="264">
        <v>103494.75</v>
      </c>
      <c r="D90" s="376">
        <f t="shared" si="1"/>
        <v>74.899586041193245</v>
      </c>
    </row>
    <row r="91" spans="1:4" ht="31.2" x14ac:dyDescent="0.25">
      <c r="A91" s="223" t="s">
        <v>239</v>
      </c>
      <c r="B91" s="264">
        <v>138178</v>
      </c>
      <c r="C91" s="264">
        <v>138178</v>
      </c>
      <c r="D91" s="376">
        <f t="shared" si="1"/>
        <v>100</v>
      </c>
    </row>
    <row r="92" spans="1:4" ht="31.2" x14ac:dyDescent="0.25">
      <c r="A92" s="223" t="s">
        <v>240</v>
      </c>
      <c r="B92" s="264">
        <v>138178</v>
      </c>
      <c r="C92" s="264">
        <v>138178</v>
      </c>
      <c r="D92" s="376">
        <f t="shared" si="1"/>
        <v>100</v>
      </c>
    </row>
    <row r="93" spans="1:4" ht="31.2" x14ac:dyDescent="0.25">
      <c r="A93" s="223" t="s">
        <v>241</v>
      </c>
      <c r="B93" s="264">
        <v>138178</v>
      </c>
      <c r="C93" s="264">
        <v>138178</v>
      </c>
      <c r="D93" s="376">
        <f t="shared" si="1"/>
        <v>100</v>
      </c>
    </row>
    <row r="94" spans="1:4" ht="31.2" x14ac:dyDescent="0.25">
      <c r="A94" s="223" t="s">
        <v>242</v>
      </c>
      <c r="B94" s="264">
        <v>138178</v>
      </c>
      <c r="C94" s="264">
        <v>138178</v>
      </c>
      <c r="D94" s="376">
        <f t="shared" si="1"/>
        <v>100</v>
      </c>
    </row>
    <row r="95" spans="1:4" ht="31.2" x14ac:dyDescent="0.25">
      <c r="A95" s="223" t="s">
        <v>243</v>
      </c>
      <c r="B95" s="264">
        <v>138178</v>
      </c>
      <c r="C95" s="264">
        <v>138178</v>
      </c>
      <c r="D95" s="376">
        <f t="shared" si="1"/>
        <v>100</v>
      </c>
    </row>
    <row r="96" spans="1:4" ht="31.2" x14ac:dyDescent="0.25">
      <c r="A96" s="223" t="s">
        <v>244</v>
      </c>
      <c r="B96" s="264">
        <v>138178</v>
      </c>
      <c r="C96" s="264">
        <v>138178</v>
      </c>
      <c r="D96" s="376">
        <f t="shared" si="1"/>
        <v>100</v>
      </c>
    </row>
    <row r="97" spans="1:4" ht="31.2" x14ac:dyDescent="0.25">
      <c r="A97" s="223" t="s">
        <v>245</v>
      </c>
      <c r="B97" s="264">
        <v>138178</v>
      </c>
      <c r="C97" s="264">
        <v>138178</v>
      </c>
      <c r="D97" s="376">
        <f t="shared" si="1"/>
        <v>100</v>
      </c>
    </row>
    <row r="98" spans="1:4" ht="31.2" x14ac:dyDescent="0.25">
      <c r="A98" s="223" t="s">
        <v>246</v>
      </c>
      <c r="B98" s="264">
        <v>138178</v>
      </c>
      <c r="C98" s="264">
        <v>138178</v>
      </c>
      <c r="D98" s="376">
        <f t="shared" si="1"/>
        <v>100</v>
      </c>
    </row>
    <row r="99" spans="1:4" ht="31.2" x14ac:dyDescent="0.25">
      <c r="A99" s="223" t="s">
        <v>247</v>
      </c>
      <c r="B99" s="264">
        <v>138178</v>
      </c>
      <c r="C99" s="264">
        <v>138178</v>
      </c>
      <c r="D99" s="376">
        <f t="shared" si="1"/>
        <v>100</v>
      </c>
    </row>
    <row r="100" spans="1:4" ht="31.2" x14ac:dyDescent="0.25">
      <c r="A100" s="223" t="s">
        <v>248</v>
      </c>
      <c r="B100" s="264">
        <v>138178</v>
      </c>
      <c r="C100" s="264">
        <v>138178</v>
      </c>
      <c r="D100" s="376">
        <f t="shared" si="1"/>
        <v>100</v>
      </c>
    </row>
    <row r="101" spans="1:4" ht="31.2" x14ac:dyDescent="0.25">
      <c r="A101" s="223" t="s">
        <v>249</v>
      </c>
      <c r="B101" s="264">
        <v>138178</v>
      </c>
      <c r="C101" s="264">
        <v>138178</v>
      </c>
      <c r="D101" s="376">
        <f t="shared" si="1"/>
        <v>100</v>
      </c>
    </row>
    <row r="102" spans="1:4" ht="31.2" x14ac:dyDescent="0.25">
      <c r="A102" s="223" t="s">
        <v>250</v>
      </c>
      <c r="B102" s="264">
        <v>138178</v>
      </c>
      <c r="C102" s="264">
        <v>138178</v>
      </c>
      <c r="D102" s="376">
        <f t="shared" si="1"/>
        <v>100</v>
      </c>
    </row>
    <row r="103" spans="1:4" ht="31.2" x14ac:dyDescent="0.25">
      <c r="A103" s="223" t="s">
        <v>251</v>
      </c>
      <c r="B103" s="264">
        <v>345446</v>
      </c>
      <c r="C103" s="264">
        <v>345446</v>
      </c>
      <c r="D103" s="376">
        <f t="shared" si="1"/>
        <v>100</v>
      </c>
    </row>
    <row r="104" spans="1:4" ht="31.2" x14ac:dyDescent="0.25">
      <c r="A104" s="223" t="s">
        <v>252</v>
      </c>
      <c r="B104" s="264">
        <v>138178</v>
      </c>
      <c r="C104" s="264">
        <v>138178</v>
      </c>
      <c r="D104" s="376">
        <f t="shared" si="1"/>
        <v>100</v>
      </c>
    </row>
    <row r="105" spans="1:4" ht="31.2" x14ac:dyDescent="0.25">
      <c r="A105" s="223" t="s">
        <v>253</v>
      </c>
      <c r="B105" s="264">
        <v>345446</v>
      </c>
      <c r="C105" s="264">
        <v>345446</v>
      </c>
      <c r="D105" s="376">
        <f t="shared" si="1"/>
        <v>100</v>
      </c>
    </row>
    <row r="106" spans="1:4" ht="31.2" x14ac:dyDescent="0.25">
      <c r="A106" s="223" t="s">
        <v>254</v>
      </c>
      <c r="B106" s="264">
        <v>345446</v>
      </c>
      <c r="C106" s="264">
        <v>345446</v>
      </c>
      <c r="D106" s="376">
        <f t="shared" si="1"/>
        <v>100</v>
      </c>
    </row>
    <row r="107" spans="1:4" ht="31.2" x14ac:dyDescent="0.25">
      <c r="A107" s="223" t="s">
        <v>255</v>
      </c>
      <c r="B107" s="264">
        <v>138178</v>
      </c>
      <c r="C107" s="264">
        <v>138178</v>
      </c>
      <c r="D107" s="376">
        <f t="shared" si="1"/>
        <v>100</v>
      </c>
    </row>
    <row r="108" spans="1:4" ht="31.2" x14ac:dyDescent="0.25">
      <c r="A108" s="223" t="s">
        <v>123</v>
      </c>
      <c r="B108" s="264">
        <v>345446</v>
      </c>
      <c r="C108" s="264">
        <v>345446</v>
      </c>
      <c r="D108" s="376">
        <f t="shared" si="1"/>
        <v>100</v>
      </c>
    </row>
    <row r="109" spans="1:4" ht="31.2" x14ac:dyDescent="0.25">
      <c r="A109" s="223" t="s">
        <v>256</v>
      </c>
      <c r="B109" s="264">
        <v>345446</v>
      </c>
      <c r="C109" s="264">
        <v>345446</v>
      </c>
      <c r="D109" s="376">
        <f t="shared" si="1"/>
        <v>100</v>
      </c>
    </row>
    <row r="110" spans="1:4" ht="31.2" x14ac:dyDescent="0.25">
      <c r="A110" s="223" t="s">
        <v>257</v>
      </c>
      <c r="B110" s="264">
        <v>138178</v>
      </c>
      <c r="C110" s="264">
        <v>138178</v>
      </c>
      <c r="D110" s="376">
        <f t="shared" si="1"/>
        <v>100</v>
      </c>
    </row>
    <row r="111" spans="1:4" ht="31.2" x14ac:dyDescent="0.25">
      <c r="A111" s="223" t="s">
        <v>258</v>
      </c>
      <c r="B111" s="264">
        <v>138178</v>
      </c>
      <c r="C111" s="264">
        <v>138178</v>
      </c>
      <c r="D111" s="376">
        <f t="shared" si="1"/>
        <v>100</v>
      </c>
    </row>
    <row r="112" spans="1:4" ht="31.2" x14ac:dyDescent="0.25">
      <c r="A112" s="223" t="s">
        <v>259</v>
      </c>
      <c r="B112" s="264">
        <v>138178</v>
      </c>
      <c r="C112" s="264">
        <v>138178</v>
      </c>
      <c r="D112" s="376">
        <f t="shared" si="1"/>
        <v>100</v>
      </c>
    </row>
    <row r="113" spans="1:4" ht="31.2" x14ac:dyDescent="0.25">
      <c r="A113" s="223" t="s">
        <v>260</v>
      </c>
      <c r="B113" s="264">
        <v>138178</v>
      </c>
      <c r="C113" s="264">
        <v>138178</v>
      </c>
      <c r="D113" s="376">
        <f t="shared" si="1"/>
        <v>100</v>
      </c>
    </row>
    <row r="114" spans="1:4" ht="31.2" x14ac:dyDescent="0.25">
      <c r="A114" s="223" t="s">
        <v>261</v>
      </c>
      <c r="B114" s="264">
        <v>345446</v>
      </c>
      <c r="C114" s="264">
        <v>345446</v>
      </c>
      <c r="D114" s="376">
        <f t="shared" si="1"/>
        <v>100</v>
      </c>
    </row>
    <row r="115" spans="1:4" ht="31.2" x14ac:dyDescent="0.25">
      <c r="A115" s="223" t="s">
        <v>262</v>
      </c>
      <c r="B115" s="264">
        <v>138178</v>
      </c>
      <c r="C115" s="264">
        <v>138178</v>
      </c>
      <c r="D115" s="376">
        <f t="shared" si="1"/>
        <v>100</v>
      </c>
    </row>
    <row r="116" spans="1:4" ht="31.2" x14ac:dyDescent="0.25">
      <c r="A116" s="223" t="s">
        <v>263</v>
      </c>
      <c r="B116" s="264">
        <v>138178</v>
      </c>
      <c r="C116" s="264">
        <v>138178</v>
      </c>
      <c r="D116" s="376">
        <f t="shared" si="1"/>
        <v>100</v>
      </c>
    </row>
    <row r="117" spans="1:4" ht="31.2" x14ac:dyDescent="0.25">
      <c r="A117" s="223" t="s">
        <v>125</v>
      </c>
      <c r="B117" s="264">
        <v>345446</v>
      </c>
      <c r="C117" s="264">
        <v>345446</v>
      </c>
      <c r="D117" s="376">
        <f t="shared" si="1"/>
        <v>100</v>
      </c>
    </row>
    <row r="118" spans="1:4" ht="31.2" x14ac:dyDescent="0.25">
      <c r="A118" s="223" t="s">
        <v>264</v>
      </c>
      <c r="B118" s="264">
        <v>138178</v>
      </c>
      <c r="C118" s="264">
        <v>138178</v>
      </c>
      <c r="D118" s="376">
        <f t="shared" si="1"/>
        <v>100</v>
      </c>
    </row>
    <row r="119" spans="1:4" ht="31.2" x14ac:dyDescent="0.25">
      <c r="A119" s="223" t="s">
        <v>265</v>
      </c>
      <c r="B119" s="264">
        <v>138178</v>
      </c>
      <c r="C119" s="264">
        <v>138178</v>
      </c>
      <c r="D119" s="376">
        <f t="shared" si="1"/>
        <v>100</v>
      </c>
    </row>
    <row r="120" spans="1:4" ht="31.2" x14ac:dyDescent="0.25">
      <c r="A120" s="223" t="s">
        <v>266</v>
      </c>
      <c r="B120" s="264">
        <v>138178</v>
      </c>
      <c r="C120" s="264">
        <v>138178</v>
      </c>
      <c r="D120" s="376">
        <f t="shared" si="1"/>
        <v>100</v>
      </c>
    </row>
    <row r="121" spans="1:4" ht="31.2" x14ac:dyDescent="0.25">
      <c r="A121" s="223" t="s">
        <v>267</v>
      </c>
      <c r="B121" s="264">
        <v>138178</v>
      </c>
      <c r="C121" s="264">
        <v>138178</v>
      </c>
      <c r="D121" s="376">
        <f t="shared" si="1"/>
        <v>100</v>
      </c>
    </row>
    <row r="122" spans="1:4" ht="31.2" x14ac:dyDescent="0.25">
      <c r="A122" s="223" t="s">
        <v>268</v>
      </c>
      <c r="B122" s="264">
        <v>138178</v>
      </c>
      <c r="C122" s="264">
        <v>138178</v>
      </c>
      <c r="D122" s="376">
        <f t="shared" si="1"/>
        <v>100</v>
      </c>
    </row>
    <row r="123" spans="1:4" ht="31.2" x14ac:dyDescent="0.25">
      <c r="A123" s="223" t="s">
        <v>269</v>
      </c>
      <c r="B123" s="264">
        <v>138178</v>
      </c>
      <c r="C123" s="264">
        <v>138178</v>
      </c>
      <c r="D123" s="376">
        <f t="shared" si="1"/>
        <v>100</v>
      </c>
    </row>
    <row r="124" spans="1:4" ht="31.2" x14ac:dyDescent="0.25">
      <c r="A124" s="223" t="s">
        <v>166</v>
      </c>
      <c r="B124" s="264">
        <v>690892</v>
      </c>
      <c r="C124" s="264">
        <v>575262.57999999996</v>
      </c>
      <c r="D124" s="376">
        <f t="shared" si="1"/>
        <v>83.263748892735762</v>
      </c>
    </row>
    <row r="125" spans="1:4" ht="31.2" x14ac:dyDescent="0.25">
      <c r="A125" s="223" t="s">
        <v>270</v>
      </c>
      <c r="B125" s="264">
        <v>345446</v>
      </c>
      <c r="C125" s="264">
        <v>345446</v>
      </c>
      <c r="D125" s="376">
        <f t="shared" si="1"/>
        <v>100</v>
      </c>
    </row>
    <row r="126" spans="1:4" ht="31.2" x14ac:dyDescent="0.25">
      <c r="A126" s="223" t="s">
        <v>271</v>
      </c>
      <c r="B126" s="264">
        <v>345446</v>
      </c>
      <c r="C126" s="264">
        <v>318026.09999999998</v>
      </c>
      <c r="D126" s="376">
        <f t="shared" si="1"/>
        <v>92.062464176745422</v>
      </c>
    </row>
    <row r="127" spans="1:4" ht="31.2" x14ac:dyDescent="0.25">
      <c r="A127" s="223" t="s">
        <v>272</v>
      </c>
      <c r="B127" s="264">
        <v>345446</v>
      </c>
      <c r="C127" s="264">
        <v>345446</v>
      </c>
      <c r="D127" s="376">
        <f t="shared" si="1"/>
        <v>100</v>
      </c>
    </row>
    <row r="128" spans="1:4" ht="31.2" x14ac:dyDescent="0.25">
      <c r="A128" s="223" t="s">
        <v>172</v>
      </c>
      <c r="B128" s="264">
        <v>138178</v>
      </c>
      <c r="C128" s="264">
        <v>138178</v>
      </c>
      <c r="D128" s="376">
        <f t="shared" si="1"/>
        <v>100</v>
      </c>
    </row>
    <row r="129" spans="1:4" ht="31.2" x14ac:dyDescent="0.25">
      <c r="A129" s="223" t="s">
        <v>273</v>
      </c>
      <c r="B129" s="264">
        <v>138178</v>
      </c>
      <c r="C129" s="264">
        <v>138178</v>
      </c>
      <c r="D129" s="376">
        <f t="shared" si="1"/>
        <v>100</v>
      </c>
    </row>
    <row r="130" spans="1:4" ht="31.2" x14ac:dyDescent="0.25">
      <c r="A130" s="223" t="s">
        <v>274</v>
      </c>
      <c r="B130" s="264">
        <v>345446</v>
      </c>
      <c r="C130" s="264">
        <v>345446</v>
      </c>
      <c r="D130" s="376">
        <f t="shared" si="1"/>
        <v>100</v>
      </c>
    </row>
    <row r="131" spans="1:4" ht="31.2" x14ac:dyDescent="0.25">
      <c r="A131" s="223" t="s">
        <v>275</v>
      </c>
      <c r="B131" s="264">
        <v>138178</v>
      </c>
      <c r="C131" s="264">
        <v>138178</v>
      </c>
      <c r="D131" s="376">
        <f t="shared" si="1"/>
        <v>100</v>
      </c>
    </row>
    <row r="132" spans="1:4" ht="31.2" x14ac:dyDescent="0.25">
      <c r="A132" s="223" t="s">
        <v>276</v>
      </c>
      <c r="B132" s="264">
        <v>138178</v>
      </c>
      <c r="C132" s="264">
        <v>138178</v>
      </c>
      <c r="D132" s="376">
        <f t="shared" si="1"/>
        <v>100</v>
      </c>
    </row>
    <row r="133" spans="1:4" ht="31.2" x14ac:dyDescent="0.25">
      <c r="A133" s="223" t="s">
        <v>277</v>
      </c>
      <c r="B133" s="264">
        <v>138178</v>
      </c>
      <c r="C133" s="264">
        <v>138178</v>
      </c>
      <c r="D133" s="376">
        <f t="shared" si="1"/>
        <v>100</v>
      </c>
    </row>
    <row r="134" spans="1:4" ht="31.2" x14ac:dyDescent="0.25">
      <c r="A134" s="223" t="s">
        <v>278</v>
      </c>
      <c r="B134" s="264">
        <v>345446</v>
      </c>
      <c r="C134" s="264">
        <v>345446</v>
      </c>
      <c r="D134" s="376">
        <f t="shared" ref="D134:D197" si="2">C134/B134*100</f>
        <v>100</v>
      </c>
    </row>
    <row r="135" spans="1:4" ht="31.2" x14ac:dyDescent="0.25">
      <c r="A135" s="223" t="s">
        <v>279</v>
      </c>
      <c r="B135" s="264">
        <v>138178</v>
      </c>
      <c r="C135" s="264">
        <v>138178</v>
      </c>
      <c r="D135" s="376">
        <f t="shared" si="2"/>
        <v>100</v>
      </c>
    </row>
    <row r="136" spans="1:4" ht="31.2" x14ac:dyDescent="0.25">
      <c r="A136" s="223" t="s">
        <v>280</v>
      </c>
      <c r="B136" s="264">
        <v>138178</v>
      </c>
      <c r="C136" s="264">
        <v>138178</v>
      </c>
      <c r="D136" s="376">
        <f t="shared" si="2"/>
        <v>100</v>
      </c>
    </row>
    <row r="137" spans="1:4" ht="31.2" x14ac:dyDescent="0.25">
      <c r="A137" s="223" t="s">
        <v>281</v>
      </c>
      <c r="B137" s="264">
        <v>138178</v>
      </c>
      <c r="C137" s="264">
        <v>138178</v>
      </c>
      <c r="D137" s="376">
        <f t="shared" si="2"/>
        <v>100</v>
      </c>
    </row>
    <row r="138" spans="1:4" ht="31.2" x14ac:dyDescent="0.25">
      <c r="A138" s="223" t="s">
        <v>282</v>
      </c>
      <c r="B138" s="264">
        <v>138178</v>
      </c>
      <c r="C138" s="264">
        <v>138178</v>
      </c>
      <c r="D138" s="376">
        <f t="shared" si="2"/>
        <v>100</v>
      </c>
    </row>
    <row r="139" spans="1:4" ht="31.2" x14ac:dyDescent="0.25">
      <c r="A139" s="223" t="s">
        <v>283</v>
      </c>
      <c r="B139" s="264">
        <v>138178</v>
      </c>
      <c r="C139" s="264">
        <v>138178</v>
      </c>
      <c r="D139" s="376">
        <f t="shared" si="2"/>
        <v>100</v>
      </c>
    </row>
    <row r="140" spans="1:4" ht="31.2" x14ac:dyDescent="0.25">
      <c r="A140" s="223" t="s">
        <v>342</v>
      </c>
      <c r="B140" s="264">
        <v>138178</v>
      </c>
      <c r="C140" s="264">
        <v>138178</v>
      </c>
      <c r="D140" s="376">
        <f t="shared" si="2"/>
        <v>100</v>
      </c>
    </row>
    <row r="141" spans="1:4" ht="31.2" x14ac:dyDescent="0.25">
      <c r="A141" s="223" t="s">
        <v>284</v>
      </c>
      <c r="B141" s="264">
        <v>138178</v>
      </c>
      <c r="C141" s="264">
        <v>138178</v>
      </c>
      <c r="D141" s="376">
        <f t="shared" si="2"/>
        <v>100</v>
      </c>
    </row>
    <row r="142" spans="1:4" ht="31.2" x14ac:dyDescent="0.25">
      <c r="A142" s="223" t="s">
        <v>285</v>
      </c>
      <c r="B142" s="264">
        <v>138178</v>
      </c>
      <c r="C142" s="264">
        <v>138178</v>
      </c>
      <c r="D142" s="376">
        <f t="shared" si="2"/>
        <v>100</v>
      </c>
    </row>
    <row r="143" spans="1:4" ht="31.2" x14ac:dyDescent="0.25">
      <c r="A143" s="223" t="s">
        <v>286</v>
      </c>
      <c r="B143" s="264">
        <v>138178</v>
      </c>
      <c r="C143" s="264">
        <v>138178</v>
      </c>
      <c r="D143" s="376">
        <f t="shared" si="2"/>
        <v>100</v>
      </c>
    </row>
    <row r="144" spans="1:4" ht="31.2" x14ac:dyDescent="0.25">
      <c r="A144" s="223" t="s">
        <v>287</v>
      </c>
      <c r="B144" s="264">
        <v>138178</v>
      </c>
      <c r="C144" s="264">
        <v>138178</v>
      </c>
      <c r="D144" s="376">
        <f t="shared" si="2"/>
        <v>100</v>
      </c>
    </row>
    <row r="145" spans="1:4" ht="31.2" x14ac:dyDescent="0.25">
      <c r="A145" s="223" t="s">
        <v>173</v>
      </c>
      <c r="B145" s="264">
        <v>138178</v>
      </c>
      <c r="C145" s="264">
        <v>138178</v>
      </c>
      <c r="D145" s="376">
        <f t="shared" si="2"/>
        <v>100</v>
      </c>
    </row>
    <row r="146" spans="1:4" ht="31.2" x14ac:dyDescent="0.25">
      <c r="A146" s="223" t="s">
        <v>288</v>
      </c>
      <c r="B146" s="264">
        <v>138178</v>
      </c>
      <c r="C146" s="264">
        <v>138178</v>
      </c>
      <c r="D146" s="376">
        <f t="shared" si="2"/>
        <v>100</v>
      </c>
    </row>
    <row r="147" spans="1:4" ht="31.2" x14ac:dyDescent="0.25">
      <c r="A147" s="223" t="s">
        <v>289</v>
      </c>
      <c r="B147" s="264">
        <v>138178</v>
      </c>
      <c r="C147" s="264">
        <v>138178</v>
      </c>
      <c r="D147" s="376">
        <f t="shared" si="2"/>
        <v>100</v>
      </c>
    </row>
    <row r="148" spans="1:4" ht="31.2" x14ac:dyDescent="0.25">
      <c r="A148" s="223" t="s">
        <v>290</v>
      </c>
      <c r="B148" s="264">
        <v>138178</v>
      </c>
      <c r="C148" s="264">
        <v>138178</v>
      </c>
      <c r="D148" s="376">
        <f t="shared" si="2"/>
        <v>100</v>
      </c>
    </row>
    <row r="149" spans="1:4" ht="31.2" x14ac:dyDescent="0.25">
      <c r="A149" s="223" t="s">
        <v>291</v>
      </c>
      <c r="B149" s="264">
        <v>138178</v>
      </c>
      <c r="C149" s="264">
        <v>138178</v>
      </c>
      <c r="D149" s="376">
        <f t="shared" si="2"/>
        <v>100</v>
      </c>
    </row>
    <row r="150" spans="1:4" ht="31.2" x14ac:dyDescent="0.25">
      <c r="A150" s="223" t="s">
        <v>292</v>
      </c>
      <c r="B150" s="264">
        <v>138178</v>
      </c>
      <c r="C150" s="264">
        <v>138178</v>
      </c>
      <c r="D150" s="376">
        <f t="shared" si="2"/>
        <v>100</v>
      </c>
    </row>
    <row r="151" spans="1:4" ht="31.2" x14ac:dyDescent="0.25">
      <c r="A151" s="223" t="s">
        <v>293</v>
      </c>
      <c r="B151" s="264">
        <v>138178</v>
      </c>
      <c r="C151" s="264">
        <v>138178</v>
      </c>
      <c r="D151" s="376">
        <f t="shared" si="2"/>
        <v>100</v>
      </c>
    </row>
    <row r="152" spans="1:4" ht="31.2" x14ac:dyDescent="0.25">
      <c r="A152" s="223" t="s">
        <v>294</v>
      </c>
      <c r="B152" s="264">
        <v>345446</v>
      </c>
      <c r="C152" s="264">
        <v>345446</v>
      </c>
      <c r="D152" s="376">
        <f t="shared" si="2"/>
        <v>100</v>
      </c>
    </row>
    <row r="153" spans="1:4" ht="31.2" x14ac:dyDescent="0.25">
      <c r="A153" s="223" t="s">
        <v>295</v>
      </c>
      <c r="B153" s="264">
        <v>138178</v>
      </c>
      <c r="C153" s="264">
        <v>138178</v>
      </c>
      <c r="D153" s="376">
        <f t="shared" si="2"/>
        <v>100</v>
      </c>
    </row>
    <row r="154" spans="1:4" ht="31.2" x14ac:dyDescent="0.25">
      <c r="A154" s="223" t="s">
        <v>296</v>
      </c>
      <c r="B154" s="264">
        <v>138178</v>
      </c>
      <c r="C154" s="264">
        <v>138178</v>
      </c>
      <c r="D154" s="376">
        <f t="shared" si="2"/>
        <v>100</v>
      </c>
    </row>
    <row r="155" spans="1:4" ht="31.2" x14ac:dyDescent="0.25">
      <c r="A155" s="223" t="s">
        <v>297</v>
      </c>
      <c r="B155" s="264">
        <v>138178</v>
      </c>
      <c r="C155" s="264">
        <v>138178</v>
      </c>
      <c r="D155" s="376">
        <f t="shared" si="2"/>
        <v>100</v>
      </c>
    </row>
    <row r="156" spans="1:4" ht="31.2" x14ac:dyDescent="0.25">
      <c r="A156" s="223" t="s">
        <v>298</v>
      </c>
      <c r="B156" s="264">
        <v>345446</v>
      </c>
      <c r="C156" s="264">
        <v>345446</v>
      </c>
      <c r="D156" s="376">
        <f t="shared" si="2"/>
        <v>100</v>
      </c>
    </row>
    <row r="157" spans="1:4" ht="31.2" x14ac:dyDescent="0.25">
      <c r="A157" s="223" t="s">
        <v>299</v>
      </c>
      <c r="B157" s="264">
        <v>138178</v>
      </c>
      <c r="C157" s="264">
        <v>138178</v>
      </c>
      <c r="D157" s="376">
        <f t="shared" si="2"/>
        <v>100</v>
      </c>
    </row>
    <row r="158" spans="1:4" ht="31.2" x14ac:dyDescent="0.25">
      <c r="A158" s="223" t="s">
        <v>300</v>
      </c>
      <c r="B158" s="264">
        <v>138178</v>
      </c>
      <c r="C158" s="264">
        <v>138178</v>
      </c>
      <c r="D158" s="376">
        <f t="shared" si="2"/>
        <v>100</v>
      </c>
    </row>
    <row r="159" spans="1:4" ht="31.2" x14ac:dyDescent="0.25">
      <c r="A159" s="223" t="s">
        <v>301</v>
      </c>
      <c r="B159" s="264">
        <v>138178</v>
      </c>
      <c r="C159" s="264">
        <v>138178</v>
      </c>
      <c r="D159" s="376">
        <f t="shared" si="2"/>
        <v>100</v>
      </c>
    </row>
    <row r="160" spans="1:4" ht="31.2" x14ac:dyDescent="0.25">
      <c r="A160" s="223" t="s">
        <v>128</v>
      </c>
      <c r="B160" s="264">
        <v>345446</v>
      </c>
      <c r="C160" s="264">
        <v>345446</v>
      </c>
      <c r="D160" s="376">
        <f t="shared" si="2"/>
        <v>100</v>
      </c>
    </row>
    <row r="161" spans="1:4" ht="31.2" x14ac:dyDescent="0.25">
      <c r="A161" s="223" t="s">
        <v>302</v>
      </c>
      <c r="B161" s="264">
        <v>138178</v>
      </c>
      <c r="C161" s="264">
        <v>138178</v>
      </c>
      <c r="D161" s="376">
        <f t="shared" si="2"/>
        <v>100</v>
      </c>
    </row>
    <row r="162" spans="1:4" ht="31.2" x14ac:dyDescent="0.25">
      <c r="A162" s="223" t="s">
        <v>303</v>
      </c>
      <c r="B162" s="264">
        <v>138178</v>
      </c>
      <c r="C162" s="264">
        <v>138178</v>
      </c>
      <c r="D162" s="376">
        <f t="shared" si="2"/>
        <v>100</v>
      </c>
    </row>
    <row r="163" spans="1:4" ht="31.2" x14ac:dyDescent="0.25">
      <c r="A163" s="223" t="s">
        <v>304</v>
      </c>
      <c r="B163" s="264">
        <v>138178</v>
      </c>
      <c r="C163" s="264">
        <v>138178</v>
      </c>
      <c r="D163" s="376">
        <f t="shared" si="2"/>
        <v>100</v>
      </c>
    </row>
    <row r="164" spans="1:4" ht="31.2" x14ac:dyDescent="0.25">
      <c r="A164" s="223" t="s">
        <v>305</v>
      </c>
      <c r="B164" s="264">
        <v>138178</v>
      </c>
      <c r="C164" s="264">
        <v>138178</v>
      </c>
      <c r="D164" s="376">
        <f t="shared" si="2"/>
        <v>100</v>
      </c>
    </row>
    <row r="165" spans="1:4" ht="31.2" x14ac:dyDescent="0.25">
      <c r="A165" s="223" t="s">
        <v>306</v>
      </c>
      <c r="B165" s="264">
        <v>138178</v>
      </c>
      <c r="C165" s="264">
        <v>138178</v>
      </c>
      <c r="D165" s="376">
        <f t="shared" si="2"/>
        <v>100</v>
      </c>
    </row>
    <row r="166" spans="1:4" ht="31.2" x14ac:dyDescent="0.25">
      <c r="A166" s="223" t="s">
        <v>307</v>
      </c>
      <c r="B166" s="264">
        <v>138178</v>
      </c>
      <c r="C166" s="264">
        <v>138178</v>
      </c>
      <c r="D166" s="376">
        <f t="shared" si="2"/>
        <v>100</v>
      </c>
    </row>
    <row r="167" spans="1:4" ht="31.2" x14ac:dyDescent="0.25">
      <c r="A167" s="223" t="s">
        <v>308</v>
      </c>
      <c r="B167" s="264">
        <v>138178</v>
      </c>
      <c r="C167" s="264">
        <v>138178</v>
      </c>
      <c r="D167" s="376">
        <f t="shared" si="2"/>
        <v>100</v>
      </c>
    </row>
    <row r="168" spans="1:4" ht="31.2" x14ac:dyDescent="0.25">
      <c r="A168" s="223" t="s">
        <v>309</v>
      </c>
      <c r="B168" s="264">
        <v>138178</v>
      </c>
      <c r="C168" s="264">
        <v>138178</v>
      </c>
      <c r="D168" s="376">
        <f t="shared" si="2"/>
        <v>100</v>
      </c>
    </row>
    <row r="169" spans="1:4" ht="31.2" x14ac:dyDescent="0.25">
      <c r="A169" s="223" t="s">
        <v>310</v>
      </c>
      <c r="B169" s="264">
        <v>138178</v>
      </c>
      <c r="C169" s="264">
        <v>138178</v>
      </c>
      <c r="D169" s="376">
        <f t="shared" si="2"/>
        <v>100</v>
      </c>
    </row>
    <row r="170" spans="1:4" ht="31.2" x14ac:dyDescent="0.25">
      <c r="A170" s="223" t="s">
        <v>311</v>
      </c>
      <c r="B170" s="264">
        <v>138178</v>
      </c>
      <c r="C170" s="264">
        <v>138178</v>
      </c>
      <c r="D170" s="376">
        <f t="shared" si="2"/>
        <v>100</v>
      </c>
    </row>
    <row r="171" spans="1:4" ht="31.2" x14ac:dyDescent="0.25">
      <c r="A171" s="223" t="s">
        <v>312</v>
      </c>
      <c r="B171" s="264">
        <v>138178</v>
      </c>
      <c r="C171" s="264">
        <v>138178</v>
      </c>
      <c r="D171" s="376">
        <f t="shared" si="2"/>
        <v>100</v>
      </c>
    </row>
    <row r="172" spans="1:4" ht="31.2" x14ac:dyDescent="0.25">
      <c r="A172" s="223" t="s">
        <v>57</v>
      </c>
      <c r="B172" s="264">
        <v>138178</v>
      </c>
      <c r="C172" s="264">
        <v>138178</v>
      </c>
      <c r="D172" s="376">
        <f t="shared" si="2"/>
        <v>100</v>
      </c>
    </row>
    <row r="173" spans="1:4" ht="15.6" x14ac:dyDescent="0.25">
      <c r="A173" s="223" t="s">
        <v>39</v>
      </c>
      <c r="B173" s="264">
        <v>1036339</v>
      </c>
      <c r="C173" s="264">
        <v>1036339</v>
      </c>
      <c r="D173" s="376">
        <f t="shared" si="2"/>
        <v>100</v>
      </c>
    </row>
    <row r="174" spans="1:4" ht="31.2" x14ac:dyDescent="0.25">
      <c r="A174" s="223" t="s">
        <v>168</v>
      </c>
      <c r="B174" s="264">
        <v>690892</v>
      </c>
      <c r="C174" s="264">
        <v>690892</v>
      </c>
      <c r="D174" s="376">
        <f t="shared" si="2"/>
        <v>100</v>
      </c>
    </row>
    <row r="175" spans="1:4" ht="31.2" x14ac:dyDescent="0.25">
      <c r="A175" s="223" t="s">
        <v>174</v>
      </c>
      <c r="B175" s="264">
        <v>138178</v>
      </c>
      <c r="C175" s="264">
        <v>138178</v>
      </c>
      <c r="D175" s="376">
        <f t="shared" si="2"/>
        <v>100</v>
      </c>
    </row>
    <row r="176" spans="1:4" ht="31.2" x14ac:dyDescent="0.25">
      <c r="A176" s="223" t="s">
        <v>313</v>
      </c>
      <c r="B176" s="264">
        <v>138178</v>
      </c>
      <c r="C176" s="264">
        <v>138178</v>
      </c>
      <c r="D176" s="376">
        <f t="shared" si="2"/>
        <v>100</v>
      </c>
    </row>
    <row r="177" spans="1:4" ht="31.2" x14ac:dyDescent="0.25">
      <c r="A177" s="223" t="s">
        <v>314</v>
      </c>
      <c r="B177" s="264">
        <v>138178</v>
      </c>
      <c r="C177" s="264">
        <v>138178</v>
      </c>
      <c r="D177" s="376">
        <f t="shared" si="2"/>
        <v>100</v>
      </c>
    </row>
    <row r="178" spans="1:4" ht="31.2" x14ac:dyDescent="0.25">
      <c r="A178" s="223" t="s">
        <v>315</v>
      </c>
      <c r="B178" s="264">
        <v>138178</v>
      </c>
      <c r="C178" s="264">
        <v>138178</v>
      </c>
      <c r="D178" s="376">
        <f t="shared" si="2"/>
        <v>100</v>
      </c>
    </row>
    <row r="179" spans="1:4" ht="31.2" x14ac:dyDescent="0.25">
      <c r="A179" s="223" t="s">
        <v>316</v>
      </c>
      <c r="B179" s="264">
        <v>138178</v>
      </c>
      <c r="C179" s="264">
        <v>138178</v>
      </c>
      <c r="D179" s="376">
        <f t="shared" si="2"/>
        <v>100</v>
      </c>
    </row>
    <row r="180" spans="1:4" ht="31.2" x14ac:dyDescent="0.25">
      <c r="A180" s="223" t="s">
        <v>317</v>
      </c>
      <c r="B180" s="264">
        <v>138178</v>
      </c>
      <c r="C180" s="264">
        <v>138178</v>
      </c>
      <c r="D180" s="376">
        <f t="shared" si="2"/>
        <v>100</v>
      </c>
    </row>
    <row r="181" spans="1:4" ht="31.2" x14ac:dyDescent="0.25">
      <c r="A181" s="223" t="s">
        <v>318</v>
      </c>
      <c r="B181" s="264">
        <v>138178</v>
      </c>
      <c r="C181" s="264">
        <v>138178</v>
      </c>
      <c r="D181" s="376">
        <f t="shared" si="2"/>
        <v>100</v>
      </c>
    </row>
    <row r="182" spans="1:4" ht="31.2" x14ac:dyDescent="0.25">
      <c r="A182" s="223" t="s">
        <v>319</v>
      </c>
      <c r="B182" s="264">
        <v>138178</v>
      </c>
      <c r="C182" s="264">
        <v>138178</v>
      </c>
      <c r="D182" s="376">
        <f t="shared" si="2"/>
        <v>100</v>
      </c>
    </row>
    <row r="183" spans="1:4" ht="31.2" x14ac:dyDescent="0.25">
      <c r="A183" s="223" t="s">
        <v>320</v>
      </c>
      <c r="B183" s="264">
        <v>138178</v>
      </c>
      <c r="C183" s="264">
        <v>138178</v>
      </c>
      <c r="D183" s="376">
        <f t="shared" si="2"/>
        <v>100</v>
      </c>
    </row>
    <row r="184" spans="1:4" ht="31.2" x14ac:dyDescent="0.25">
      <c r="A184" s="223" t="s">
        <v>58</v>
      </c>
      <c r="B184" s="264">
        <v>138178</v>
      </c>
      <c r="C184" s="264">
        <v>123744.69</v>
      </c>
      <c r="D184" s="376">
        <f t="shared" si="2"/>
        <v>89.554552823170113</v>
      </c>
    </row>
    <row r="185" spans="1:4" ht="31.2" x14ac:dyDescent="0.25">
      <c r="A185" s="223" t="s">
        <v>321</v>
      </c>
      <c r="B185" s="264">
        <v>138178</v>
      </c>
      <c r="C185" s="264">
        <v>138178</v>
      </c>
      <c r="D185" s="376">
        <f t="shared" si="2"/>
        <v>100</v>
      </c>
    </row>
    <row r="186" spans="1:4" ht="31.2" x14ac:dyDescent="0.25">
      <c r="A186" s="223" t="s">
        <v>322</v>
      </c>
      <c r="B186" s="264">
        <v>138178</v>
      </c>
      <c r="C186" s="264">
        <v>138178</v>
      </c>
      <c r="D186" s="376">
        <f t="shared" si="2"/>
        <v>100</v>
      </c>
    </row>
    <row r="187" spans="1:4" ht="31.2" x14ac:dyDescent="0.25">
      <c r="A187" s="223" t="s">
        <v>323</v>
      </c>
      <c r="B187" s="264">
        <v>345446</v>
      </c>
      <c r="C187" s="264">
        <v>345446</v>
      </c>
      <c r="D187" s="376">
        <f t="shared" si="2"/>
        <v>100</v>
      </c>
    </row>
    <row r="188" spans="1:4" ht="31.2" x14ac:dyDescent="0.25">
      <c r="A188" s="223" t="s">
        <v>131</v>
      </c>
      <c r="B188" s="264">
        <v>345446</v>
      </c>
      <c r="C188" s="264">
        <v>345446</v>
      </c>
      <c r="D188" s="376">
        <f t="shared" si="2"/>
        <v>100</v>
      </c>
    </row>
    <row r="189" spans="1:4" ht="31.2" x14ac:dyDescent="0.25">
      <c r="A189" s="223" t="s">
        <v>324</v>
      </c>
      <c r="B189" s="264">
        <v>345446</v>
      </c>
      <c r="C189" s="264">
        <v>293550.52</v>
      </c>
      <c r="D189" s="376">
        <f t="shared" si="2"/>
        <v>84.977252595195779</v>
      </c>
    </row>
    <row r="190" spans="1:4" ht="31.2" x14ac:dyDescent="0.25">
      <c r="A190" s="223" t="s">
        <v>325</v>
      </c>
      <c r="B190" s="264">
        <v>345446</v>
      </c>
      <c r="C190" s="264">
        <v>345446</v>
      </c>
      <c r="D190" s="376">
        <f t="shared" si="2"/>
        <v>100</v>
      </c>
    </row>
    <row r="191" spans="1:4" ht="31.2" x14ac:dyDescent="0.25">
      <c r="A191" s="223" t="s">
        <v>326</v>
      </c>
      <c r="B191" s="264">
        <v>138178</v>
      </c>
      <c r="C191" s="264">
        <v>138178</v>
      </c>
      <c r="D191" s="376">
        <f t="shared" si="2"/>
        <v>100</v>
      </c>
    </row>
    <row r="192" spans="1:4" ht="31.2" x14ac:dyDescent="0.25">
      <c r="A192" s="223" t="s">
        <v>327</v>
      </c>
      <c r="B192" s="264">
        <v>345446</v>
      </c>
      <c r="C192" s="264">
        <v>321946</v>
      </c>
      <c r="D192" s="376">
        <f t="shared" si="2"/>
        <v>93.197200141266663</v>
      </c>
    </row>
    <row r="193" spans="1:4" s="294" customFormat="1" ht="31.2" x14ac:dyDescent="0.25">
      <c r="A193" s="178" t="s">
        <v>328</v>
      </c>
      <c r="B193" s="264">
        <v>138178</v>
      </c>
      <c r="C193" s="264">
        <v>138178</v>
      </c>
      <c r="D193" s="376">
        <f t="shared" si="2"/>
        <v>100</v>
      </c>
    </row>
    <row r="194" spans="1:4" ht="31.2" x14ac:dyDescent="0.25">
      <c r="A194" s="223" t="s">
        <v>329</v>
      </c>
      <c r="B194" s="264">
        <v>138178</v>
      </c>
      <c r="C194" s="264">
        <v>138178</v>
      </c>
      <c r="D194" s="376">
        <f t="shared" si="2"/>
        <v>100</v>
      </c>
    </row>
    <row r="195" spans="1:4" ht="31.2" x14ac:dyDescent="0.25">
      <c r="A195" s="223" t="s">
        <v>330</v>
      </c>
      <c r="B195" s="264">
        <v>138178</v>
      </c>
      <c r="C195" s="264">
        <v>138178</v>
      </c>
      <c r="D195" s="376">
        <f t="shared" si="2"/>
        <v>100</v>
      </c>
    </row>
    <row r="196" spans="1:4" ht="31.2" x14ac:dyDescent="0.25">
      <c r="A196" s="223" t="s">
        <v>331</v>
      </c>
      <c r="B196" s="264">
        <v>138178</v>
      </c>
      <c r="C196" s="264">
        <v>138178</v>
      </c>
      <c r="D196" s="376">
        <f t="shared" si="2"/>
        <v>100</v>
      </c>
    </row>
    <row r="197" spans="1:4" ht="31.2" x14ac:dyDescent="0.25">
      <c r="A197" s="223" t="s">
        <v>332</v>
      </c>
      <c r="B197" s="264">
        <v>138178</v>
      </c>
      <c r="C197" s="264">
        <v>138178</v>
      </c>
      <c r="D197" s="376">
        <f t="shared" si="2"/>
        <v>100</v>
      </c>
    </row>
    <row r="198" spans="1:4" ht="31.2" x14ac:dyDescent="0.25">
      <c r="A198" s="223" t="s">
        <v>333</v>
      </c>
      <c r="B198" s="264">
        <v>138178</v>
      </c>
      <c r="C198" s="264">
        <v>138178</v>
      </c>
      <c r="D198" s="376">
        <f t="shared" ref="D198:D204" si="3">C198/B198*100</f>
        <v>100</v>
      </c>
    </row>
    <row r="199" spans="1:4" ht="31.2" x14ac:dyDescent="0.25">
      <c r="A199" s="223" t="s">
        <v>334</v>
      </c>
      <c r="B199" s="264">
        <v>138178</v>
      </c>
      <c r="C199" s="264">
        <v>138178</v>
      </c>
      <c r="D199" s="376">
        <f t="shared" si="3"/>
        <v>100</v>
      </c>
    </row>
    <row r="200" spans="1:4" ht="31.2" x14ac:dyDescent="0.25">
      <c r="A200" s="223" t="s">
        <v>335</v>
      </c>
      <c r="B200" s="264">
        <v>138178</v>
      </c>
      <c r="C200" s="264">
        <v>138178</v>
      </c>
      <c r="D200" s="376">
        <f t="shared" si="3"/>
        <v>100</v>
      </c>
    </row>
    <row r="201" spans="1:4" ht="31.2" x14ac:dyDescent="0.25">
      <c r="A201" s="223" t="s">
        <v>336</v>
      </c>
      <c r="B201" s="264">
        <v>138178</v>
      </c>
      <c r="C201" s="264">
        <v>138178</v>
      </c>
      <c r="D201" s="376">
        <f t="shared" si="3"/>
        <v>100</v>
      </c>
    </row>
    <row r="202" spans="1:4" ht="31.2" x14ac:dyDescent="0.25">
      <c r="A202" s="223" t="s">
        <v>337</v>
      </c>
      <c r="B202" s="264">
        <v>138178</v>
      </c>
      <c r="C202" s="264">
        <v>40912.17</v>
      </c>
      <c r="D202" s="376">
        <f t="shared" si="3"/>
        <v>29.60830957171185</v>
      </c>
    </row>
    <row r="203" spans="1:4" s="294" customFormat="1" ht="15.6" x14ac:dyDescent="0.25">
      <c r="A203" s="178" t="s">
        <v>8</v>
      </c>
      <c r="B203" s="264">
        <v>206990</v>
      </c>
      <c r="C203" s="264">
        <v>0</v>
      </c>
      <c r="D203" s="376">
        <f t="shared" si="3"/>
        <v>0</v>
      </c>
    </row>
    <row r="204" spans="1:4" ht="19.5" customHeight="1" x14ac:dyDescent="0.3">
      <c r="A204" s="224" t="s">
        <v>65</v>
      </c>
      <c r="B204" s="112">
        <f>SUM(B5:B203)</f>
        <v>45874900</v>
      </c>
      <c r="C204" s="112">
        <f t="shared" ref="C204" si="4">SUM(C5:C203)</f>
        <v>45137594.120000005</v>
      </c>
      <c r="D204" s="377">
        <f t="shared" si="3"/>
        <v>98.392790218616284</v>
      </c>
    </row>
  </sheetData>
  <mergeCells count="1">
    <mergeCell ref="A2:D2"/>
  </mergeCells>
  <pageMargins left="0.39370078740157483" right="0.39370078740157483" top="0.37" bottom="0.31" header="0.17" footer="0.17"/>
  <pageSetup paperSize="9" fitToHeight="0" orientation="portrait" r:id="rId1"/>
  <headerFooter>
    <oddHeader>&amp;C&amp;P</oddHeader>
  </headerFooter>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7"/>
  <sheetViews>
    <sheetView view="pageBreakPreview" zoomScale="115" zoomScaleNormal="100" zoomScaleSheetLayoutView="115" workbookViewId="0">
      <selection activeCell="A8" sqref="A8:XFD14"/>
    </sheetView>
  </sheetViews>
  <sheetFormatPr defaultColWidth="9.109375" defaultRowHeight="15" x14ac:dyDescent="0.3"/>
  <cols>
    <col min="1" max="1" width="44.77734375" style="87" customWidth="1"/>
    <col min="2" max="2" width="17.6640625" style="87" customWidth="1"/>
    <col min="3" max="3" width="17.44140625" style="87" customWidth="1"/>
    <col min="4" max="4" width="14.88671875" style="87" customWidth="1"/>
    <col min="5" max="6" width="9.109375" style="87"/>
    <col min="7" max="7" width="9.33203125" style="87" bestFit="1" customWidth="1"/>
    <col min="8" max="8" width="18.44140625" style="87" customWidth="1"/>
    <col min="9" max="9" width="9.33203125" style="87" bestFit="1" customWidth="1"/>
    <col min="10" max="12" width="19.6640625" style="87" customWidth="1"/>
    <col min="13" max="13" width="18.5546875" style="87" customWidth="1"/>
    <col min="14" max="16384" width="9.109375" style="87"/>
  </cols>
  <sheetData>
    <row r="1" spans="1:14" ht="23.25" customHeight="1" x14ac:dyDescent="0.3">
      <c r="A1" s="86"/>
      <c r="B1" s="86"/>
      <c r="C1" s="88"/>
      <c r="D1" s="265"/>
      <c r="E1" s="99" t="s">
        <v>40</v>
      </c>
      <c r="F1" s="99" t="s">
        <v>14</v>
      </c>
      <c r="G1" s="99" t="s">
        <v>11</v>
      </c>
      <c r="H1" s="99" t="s">
        <v>94</v>
      </c>
      <c r="I1" s="98">
        <v>540</v>
      </c>
      <c r="J1" s="99">
        <v>255000000</v>
      </c>
      <c r="K1" s="99">
        <f t="shared" ref="K1:L1" si="0">C6</f>
        <v>79994989.930000007</v>
      </c>
      <c r="L1" s="99">
        <f t="shared" si="0"/>
        <v>31.370584286274511</v>
      </c>
      <c r="M1" s="123"/>
    </row>
    <row r="2" spans="1:14" ht="112.2" customHeight="1" x14ac:dyDescent="0.3">
      <c r="A2" s="387" t="s">
        <v>482</v>
      </c>
      <c r="B2" s="387"/>
      <c r="C2" s="387"/>
      <c r="D2" s="387"/>
      <c r="E2" s="100"/>
      <c r="F2" s="100"/>
      <c r="G2" s="100"/>
      <c r="H2" s="100"/>
      <c r="I2" s="100"/>
      <c r="J2" s="100"/>
      <c r="K2" s="100"/>
      <c r="L2" s="100"/>
      <c r="M2" s="12"/>
      <c r="N2" s="12"/>
    </row>
    <row r="3" spans="1:14" ht="20.25" customHeight="1" x14ac:dyDescent="0.3">
      <c r="A3" s="86"/>
      <c r="B3" s="86"/>
      <c r="C3" s="89"/>
      <c r="D3" s="89" t="s">
        <v>0</v>
      </c>
      <c r="E3" s="101"/>
      <c r="F3" s="101"/>
      <c r="G3" s="101"/>
      <c r="H3" s="101"/>
      <c r="I3" s="102"/>
      <c r="J3" s="103"/>
      <c r="K3" s="103"/>
      <c r="L3" s="103"/>
      <c r="M3" s="12"/>
      <c r="N3" s="12"/>
    </row>
    <row r="4" spans="1:14" ht="42" customHeight="1" x14ac:dyDescent="0.3">
      <c r="A4" s="106" t="s">
        <v>3</v>
      </c>
      <c r="B4" s="346" t="s">
        <v>379</v>
      </c>
      <c r="C4" s="346" t="s">
        <v>380</v>
      </c>
      <c r="D4" s="346" t="s">
        <v>407</v>
      </c>
      <c r="E4" s="12"/>
      <c r="F4" s="12"/>
      <c r="G4" s="12"/>
      <c r="H4" s="12"/>
      <c r="I4" s="12"/>
      <c r="J4" s="104"/>
      <c r="K4" s="104"/>
      <c r="L4" s="104"/>
      <c r="M4" s="12"/>
      <c r="N4" s="12"/>
    </row>
    <row r="5" spans="1:14" ht="15.6" x14ac:dyDescent="0.3">
      <c r="A5" s="256" t="s">
        <v>5</v>
      </c>
      <c r="B5" s="193">
        <v>255000000</v>
      </c>
      <c r="C5" s="193">
        <v>79994989.930000007</v>
      </c>
      <c r="D5" s="298">
        <f>C5/B5*100</f>
        <v>31.370584286274511</v>
      </c>
      <c r="E5" s="12"/>
      <c r="F5" s="12"/>
      <c r="G5" s="12"/>
      <c r="H5" s="12"/>
      <c r="I5" s="12"/>
      <c r="J5" s="109"/>
      <c r="K5" s="109"/>
      <c r="L5" s="109"/>
      <c r="M5" s="12"/>
      <c r="N5" s="12"/>
    </row>
    <row r="6" spans="1:14" ht="22.8" customHeight="1" x14ac:dyDescent="0.3">
      <c r="A6" s="131" t="s">
        <v>65</v>
      </c>
      <c r="B6" s="107">
        <f>SUM(B5:B5)</f>
        <v>255000000</v>
      </c>
      <c r="C6" s="107">
        <f>SUM(C5:C5)</f>
        <v>79994989.930000007</v>
      </c>
      <c r="D6" s="299">
        <f>C6/B6*100</f>
        <v>31.370584286274511</v>
      </c>
    </row>
    <row r="7" spans="1:14" x14ac:dyDescent="0.3">
      <c r="C7" s="95"/>
      <c r="D7" s="95"/>
    </row>
  </sheetData>
  <mergeCells count="1">
    <mergeCell ref="A2:D2"/>
  </mergeCells>
  <pageMargins left="0.39370078740157483" right="0.39370078740157483" top="0.53" bottom="0.74803149606299213" header="0.31496062992125984" footer="0.31496062992125984"/>
  <pageSetup paperSize="9"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8">
    <tabColor rgb="FF00B050"/>
  </sheetPr>
  <dimension ref="A1:T25"/>
  <sheetViews>
    <sheetView view="pageBreakPreview" topLeftCell="A4" zoomScaleNormal="100" zoomScaleSheetLayoutView="100" workbookViewId="0">
      <selection activeCell="A20" sqref="A20"/>
    </sheetView>
  </sheetViews>
  <sheetFormatPr defaultColWidth="9.109375" defaultRowHeight="15" x14ac:dyDescent="0.3"/>
  <cols>
    <col min="1" max="1" width="42.6640625" style="2" customWidth="1"/>
    <col min="2" max="2" width="22.33203125" style="262" hidden="1" customWidth="1"/>
    <col min="3" max="3" width="19.88671875" style="2" hidden="1" customWidth="1"/>
    <col min="4" max="4" width="19.88671875" style="262" hidden="1" customWidth="1"/>
    <col min="5" max="5" width="16.21875" style="262" customWidth="1"/>
    <col min="6" max="7" width="19.88671875" style="262" hidden="1" customWidth="1"/>
    <col min="8" max="8" width="25.5546875" style="262" hidden="1" customWidth="1"/>
    <col min="9" max="9" width="16.21875" style="262" customWidth="1"/>
    <col min="10" max="10" width="16.6640625" style="2" customWidth="1"/>
    <col min="11" max="11" width="13" style="2" customWidth="1"/>
    <col min="12" max="13" width="9.109375" style="2"/>
    <col min="14" max="14" width="9.33203125" style="2" bestFit="1" customWidth="1"/>
    <col min="15" max="15" width="18.44140625" style="2" customWidth="1"/>
    <col min="16" max="16" width="16.33203125" style="2" bestFit="1" customWidth="1"/>
    <col min="17" max="19" width="19.6640625" style="2" customWidth="1"/>
    <col min="20" max="20" width="20.109375" style="2" customWidth="1"/>
    <col min="21" max="16384" width="9.109375" style="2"/>
  </cols>
  <sheetData>
    <row r="1" spans="1:20" ht="12.6" customHeight="1" x14ac:dyDescent="0.3">
      <c r="A1" s="25"/>
      <c r="B1" s="253"/>
      <c r="C1" s="25"/>
      <c r="D1" s="253"/>
      <c r="E1" s="253"/>
      <c r="F1" s="253"/>
      <c r="G1" s="291"/>
      <c r="H1" s="253"/>
      <c r="I1" s="291"/>
      <c r="J1" s="26"/>
      <c r="K1" s="265"/>
      <c r="L1" s="99" t="s">
        <v>40</v>
      </c>
      <c r="M1" s="99" t="s">
        <v>14</v>
      </c>
      <c r="N1" s="99" t="s">
        <v>11</v>
      </c>
      <c r="O1" s="99" t="s">
        <v>78</v>
      </c>
      <c r="P1" s="98" t="s">
        <v>45</v>
      </c>
      <c r="Q1" s="220">
        <v>116877296.2</v>
      </c>
      <c r="R1" s="99">
        <v>59815098.890000001</v>
      </c>
      <c r="S1" s="99">
        <v>31680000</v>
      </c>
      <c r="T1" s="87"/>
    </row>
    <row r="2" spans="1:20" ht="107.4" customHeight="1" x14ac:dyDescent="0.3">
      <c r="A2" s="387" t="s">
        <v>394</v>
      </c>
      <c r="B2" s="387"/>
      <c r="C2" s="387"/>
      <c r="D2" s="387"/>
      <c r="E2" s="387"/>
      <c r="F2" s="387"/>
      <c r="G2" s="387"/>
      <c r="H2" s="387"/>
      <c r="I2" s="387"/>
      <c r="J2" s="387"/>
      <c r="K2" s="388"/>
      <c r="L2" s="220" t="s">
        <v>40</v>
      </c>
      <c r="M2" s="220" t="s">
        <v>14</v>
      </c>
      <c r="N2" s="220" t="s">
        <v>11</v>
      </c>
      <c r="O2" s="220" t="s">
        <v>43</v>
      </c>
      <c r="P2" s="98" t="s">
        <v>45</v>
      </c>
      <c r="Q2" s="220">
        <f>284164646.46-478.59</f>
        <v>284164167.87</v>
      </c>
      <c r="R2" s="220">
        <v>0</v>
      </c>
      <c r="S2" s="220">
        <v>0</v>
      </c>
    </row>
    <row r="3" spans="1:20" ht="20.25" customHeight="1" x14ac:dyDescent="0.3">
      <c r="A3" s="25"/>
      <c r="B3" s="253"/>
      <c r="C3" s="25"/>
      <c r="D3" s="253"/>
      <c r="E3" s="253"/>
      <c r="F3" s="253"/>
      <c r="G3" s="291"/>
      <c r="H3" s="253"/>
      <c r="I3" s="291"/>
      <c r="J3" s="27"/>
      <c r="K3" s="27" t="s">
        <v>0</v>
      </c>
      <c r="L3" s="101"/>
      <c r="M3" s="101"/>
      <c r="N3" s="101"/>
      <c r="O3" s="101"/>
      <c r="P3" s="102"/>
      <c r="Q3" s="103"/>
      <c r="R3" s="103"/>
      <c r="S3" s="103"/>
    </row>
    <row r="4" spans="1:20" ht="97.8" customHeight="1" x14ac:dyDescent="0.3">
      <c r="A4" s="106" t="s">
        <v>3</v>
      </c>
      <c r="B4" s="271" t="s">
        <v>344</v>
      </c>
      <c r="C4" s="106" t="s">
        <v>4</v>
      </c>
      <c r="D4" s="106" t="s">
        <v>368</v>
      </c>
      <c r="E4" s="295" t="s">
        <v>382</v>
      </c>
      <c r="F4" s="271" t="s">
        <v>372</v>
      </c>
      <c r="G4" s="271" t="s">
        <v>374</v>
      </c>
      <c r="H4" s="271" t="s">
        <v>345</v>
      </c>
      <c r="I4" s="295" t="s">
        <v>383</v>
      </c>
      <c r="J4" s="295" t="s">
        <v>380</v>
      </c>
      <c r="K4" s="295" t="s">
        <v>384</v>
      </c>
      <c r="Q4" s="56"/>
      <c r="R4" s="56"/>
      <c r="S4" s="56"/>
    </row>
    <row r="5" spans="1:20" ht="15.6" x14ac:dyDescent="0.3">
      <c r="A5" s="303" t="s">
        <v>5</v>
      </c>
      <c r="B5" s="304">
        <v>0</v>
      </c>
      <c r="C5" s="305">
        <v>14471113.52</v>
      </c>
      <c r="D5" s="306">
        <f>E5-C5</f>
        <v>-1029573.9000000004</v>
      </c>
      <c r="E5" s="309">
        <v>13441539.619999999</v>
      </c>
      <c r="F5" s="310"/>
      <c r="G5" s="310">
        <f>B5+F5</f>
        <v>0</v>
      </c>
      <c r="H5" s="310">
        <f>B5+E5+F5</f>
        <v>13441539.619999999</v>
      </c>
      <c r="I5" s="311">
        <v>12976861.26</v>
      </c>
      <c r="J5" s="311">
        <v>12976861.26</v>
      </c>
      <c r="K5" s="307">
        <f>J5/I5*100</f>
        <v>100</v>
      </c>
      <c r="M5" s="231"/>
      <c r="N5" s="232"/>
      <c r="O5" s="252"/>
      <c r="P5" s="231"/>
      <c r="Q5" s="231"/>
      <c r="R5" s="231"/>
      <c r="S5" s="10"/>
    </row>
    <row r="6" spans="1:20" ht="15.6" x14ac:dyDescent="0.3">
      <c r="A6" s="257" t="s">
        <v>59</v>
      </c>
      <c r="B6" s="276">
        <v>0</v>
      </c>
      <c r="C6" s="273">
        <v>84105967.329999998</v>
      </c>
      <c r="D6" s="274">
        <f t="shared" ref="D6:D16" si="0">E6-C6</f>
        <v>0</v>
      </c>
      <c r="E6" s="157">
        <v>84105967.329999998</v>
      </c>
      <c r="F6" s="312"/>
      <c r="G6" s="312">
        <f t="shared" ref="G6:G16" si="1">B6+F6</f>
        <v>0</v>
      </c>
      <c r="H6" s="312">
        <f t="shared" ref="H6:H16" si="2">B6+E6+F6</f>
        <v>84105967.329999998</v>
      </c>
      <c r="I6" s="313">
        <v>80333107.060000002</v>
      </c>
      <c r="J6" s="144">
        <v>80321413.310000002</v>
      </c>
      <c r="K6" s="307">
        <f t="shared" ref="K6:K17" si="3">J6/I6*100</f>
        <v>99.985443423729066</v>
      </c>
      <c r="M6" s="231"/>
      <c r="N6" s="232"/>
      <c r="O6" s="252"/>
      <c r="P6" s="252"/>
      <c r="Q6" s="231"/>
      <c r="R6" s="231"/>
    </row>
    <row r="7" spans="1:20" ht="15.6" x14ac:dyDescent="0.3">
      <c r="A7" s="257" t="s">
        <v>114</v>
      </c>
      <c r="B7" s="276">
        <v>0</v>
      </c>
      <c r="C7" s="273">
        <v>21879875.920000002</v>
      </c>
      <c r="D7" s="274">
        <f t="shared" si="0"/>
        <v>0</v>
      </c>
      <c r="E7" s="157">
        <v>21879875.920000002</v>
      </c>
      <c r="F7" s="312"/>
      <c r="G7" s="312">
        <f t="shared" si="1"/>
        <v>0</v>
      </c>
      <c r="H7" s="312">
        <f t="shared" si="2"/>
        <v>21879875.920000002</v>
      </c>
      <c r="I7" s="313">
        <v>23306946.239999998</v>
      </c>
      <c r="J7" s="313">
        <v>23306946.239999998</v>
      </c>
      <c r="K7" s="307">
        <f t="shared" si="3"/>
        <v>100</v>
      </c>
      <c r="M7" s="231"/>
      <c r="N7" s="232"/>
      <c r="O7" s="252"/>
      <c r="P7" s="252"/>
      <c r="Q7" s="231"/>
      <c r="R7" s="231"/>
    </row>
    <row r="8" spans="1:20" ht="31.2" x14ac:dyDescent="0.3">
      <c r="A8" s="257" t="s">
        <v>115</v>
      </c>
      <c r="B8" s="276">
        <v>0</v>
      </c>
      <c r="C8" s="273">
        <v>14023023.300000001</v>
      </c>
      <c r="D8" s="274">
        <f t="shared" si="0"/>
        <v>-1879617.3600000013</v>
      </c>
      <c r="E8" s="157">
        <v>12143405.939999999</v>
      </c>
      <c r="F8" s="312"/>
      <c r="G8" s="312">
        <f t="shared" si="1"/>
        <v>0</v>
      </c>
      <c r="H8" s="312">
        <f t="shared" si="2"/>
        <v>12143405.939999999</v>
      </c>
      <c r="I8" s="157">
        <v>12143405.939999999</v>
      </c>
      <c r="J8" s="157">
        <v>12143405.939999999</v>
      </c>
      <c r="K8" s="307">
        <f t="shared" si="3"/>
        <v>100</v>
      </c>
      <c r="M8" s="231"/>
      <c r="N8" s="232"/>
      <c r="O8" s="252"/>
      <c r="P8" s="252"/>
      <c r="Q8" s="231"/>
      <c r="R8" s="231"/>
    </row>
    <row r="9" spans="1:20" ht="15.6" x14ac:dyDescent="0.3">
      <c r="A9" s="257" t="s">
        <v>104</v>
      </c>
      <c r="B9" s="276">
        <v>0</v>
      </c>
      <c r="C9" s="273">
        <v>55249121.299999997</v>
      </c>
      <c r="D9" s="274">
        <f t="shared" si="0"/>
        <v>0</v>
      </c>
      <c r="E9" s="157">
        <v>55249121.299999997</v>
      </c>
      <c r="F9" s="312"/>
      <c r="G9" s="312">
        <f t="shared" si="1"/>
        <v>0</v>
      </c>
      <c r="H9" s="312">
        <f t="shared" si="2"/>
        <v>55249121.299999997</v>
      </c>
      <c r="I9" s="157">
        <v>55249121.299999997</v>
      </c>
      <c r="J9" s="144">
        <v>54180444.219999999</v>
      </c>
      <c r="K9" s="307">
        <f t="shared" si="3"/>
        <v>98.065712078573824</v>
      </c>
      <c r="M9" s="231"/>
      <c r="N9" s="231"/>
      <c r="O9" s="252"/>
      <c r="P9" s="252"/>
      <c r="Q9" s="231"/>
      <c r="R9" s="231"/>
    </row>
    <row r="10" spans="1:20" ht="15.6" x14ac:dyDescent="0.3">
      <c r="A10" s="256" t="s">
        <v>106</v>
      </c>
      <c r="B10" s="281">
        <v>0</v>
      </c>
      <c r="C10" s="282">
        <v>5333808.28</v>
      </c>
      <c r="D10" s="282">
        <f t="shared" si="0"/>
        <v>0</v>
      </c>
      <c r="E10" s="261">
        <v>5333808.28</v>
      </c>
      <c r="F10" s="314"/>
      <c r="G10" s="314">
        <f t="shared" si="1"/>
        <v>0</v>
      </c>
      <c r="H10" s="314">
        <f t="shared" si="2"/>
        <v>5333808.28</v>
      </c>
      <c r="I10" s="315">
        <v>4942689.9000000004</v>
      </c>
      <c r="J10" s="315">
        <v>4942689.9000000004</v>
      </c>
      <c r="K10" s="307">
        <f t="shared" si="3"/>
        <v>100</v>
      </c>
      <c r="M10" s="231"/>
      <c r="N10" s="232"/>
      <c r="O10" s="252"/>
      <c r="P10" s="252"/>
      <c r="Q10" s="231"/>
      <c r="R10" s="231"/>
    </row>
    <row r="11" spans="1:20" ht="31.2" x14ac:dyDescent="0.3">
      <c r="A11" s="256" t="s">
        <v>118</v>
      </c>
      <c r="B11" s="281">
        <v>0</v>
      </c>
      <c r="C11" s="282">
        <v>53173342.359999999</v>
      </c>
      <c r="D11" s="282">
        <f t="shared" si="0"/>
        <v>0</v>
      </c>
      <c r="E11" s="261">
        <v>53173342.359999999</v>
      </c>
      <c r="F11" s="314"/>
      <c r="G11" s="314">
        <f t="shared" si="1"/>
        <v>0</v>
      </c>
      <c r="H11" s="314">
        <f t="shared" si="2"/>
        <v>53173342.359999999</v>
      </c>
      <c r="I11" s="315">
        <v>44065838.049999997</v>
      </c>
      <c r="J11" s="315">
        <v>44065838.049999997</v>
      </c>
      <c r="K11" s="307">
        <f t="shared" si="3"/>
        <v>100</v>
      </c>
      <c r="M11" s="231"/>
      <c r="N11" s="232"/>
      <c r="O11" s="252"/>
      <c r="P11" s="252"/>
      <c r="Q11" s="231"/>
      <c r="R11" s="231"/>
    </row>
    <row r="12" spans="1:20" ht="15.6" x14ac:dyDescent="0.3">
      <c r="A12" s="256" t="s">
        <v>133</v>
      </c>
      <c r="B12" s="281">
        <v>0</v>
      </c>
      <c r="C12" s="282">
        <v>21823958.199999999</v>
      </c>
      <c r="D12" s="282">
        <f t="shared" si="0"/>
        <v>0</v>
      </c>
      <c r="E12" s="261">
        <v>21823958.199999999</v>
      </c>
      <c r="F12" s="314"/>
      <c r="G12" s="314">
        <f t="shared" si="1"/>
        <v>0</v>
      </c>
      <c r="H12" s="314">
        <f t="shared" si="2"/>
        <v>21823958.199999999</v>
      </c>
      <c r="I12" s="315">
        <v>21141149.32</v>
      </c>
      <c r="J12" s="315">
        <v>21141149.32</v>
      </c>
      <c r="K12" s="307">
        <f t="shared" si="3"/>
        <v>100</v>
      </c>
      <c r="M12" s="231"/>
      <c r="N12" s="232"/>
      <c r="O12" s="252"/>
      <c r="P12" s="252"/>
      <c r="Q12" s="231"/>
      <c r="R12" s="231"/>
    </row>
    <row r="13" spans="1:20" ht="15.6" x14ac:dyDescent="0.3">
      <c r="A13" s="256" t="s">
        <v>110</v>
      </c>
      <c r="B13" s="281">
        <v>0</v>
      </c>
      <c r="C13" s="282">
        <v>22077356.059999999</v>
      </c>
      <c r="D13" s="282">
        <f t="shared" si="0"/>
        <v>0</v>
      </c>
      <c r="E13" s="261">
        <v>22077356.059999999</v>
      </c>
      <c r="F13" s="314"/>
      <c r="G13" s="314">
        <f t="shared" si="1"/>
        <v>0</v>
      </c>
      <c r="H13" s="314">
        <f t="shared" si="2"/>
        <v>22077356.059999999</v>
      </c>
      <c r="I13" s="315">
        <v>18732747.059999999</v>
      </c>
      <c r="J13" s="315">
        <v>18732747.059999999</v>
      </c>
      <c r="K13" s="307">
        <f t="shared" si="3"/>
        <v>100</v>
      </c>
      <c r="M13" s="231"/>
      <c r="N13" s="232"/>
      <c r="O13" s="252"/>
      <c r="P13" s="252"/>
      <c r="Q13" s="231"/>
      <c r="R13" s="231"/>
    </row>
    <row r="14" spans="1:20" s="232" customFormat="1" ht="15.6" x14ac:dyDescent="0.3">
      <c r="A14" s="256" t="s">
        <v>134</v>
      </c>
      <c r="B14" s="281">
        <v>0</v>
      </c>
      <c r="C14" s="275">
        <v>49469009</v>
      </c>
      <c r="D14" s="282">
        <f t="shared" si="0"/>
        <v>0</v>
      </c>
      <c r="E14" s="316">
        <v>49469009</v>
      </c>
      <c r="F14" s="314"/>
      <c r="G14" s="314">
        <f t="shared" si="1"/>
        <v>0</v>
      </c>
      <c r="H14" s="314">
        <f t="shared" si="2"/>
        <v>49469009</v>
      </c>
      <c r="I14" s="315">
        <v>44488418.170000002</v>
      </c>
      <c r="J14" s="315">
        <v>44488418.170000002</v>
      </c>
      <c r="K14" s="307">
        <f t="shared" si="3"/>
        <v>100</v>
      </c>
      <c r="M14" s="231"/>
      <c r="O14" s="252"/>
      <c r="P14" s="252"/>
      <c r="Q14" s="231"/>
      <c r="R14" s="231"/>
    </row>
    <row r="15" spans="1:20" s="232" customFormat="1" ht="15.6" x14ac:dyDescent="0.3">
      <c r="A15" s="256" t="s">
        <v>39</v>
      </c>
      <c r="B15" s="281">
        <v>0</v>
      </c>
      <c r="C15" s="275">
        <v>27536402.760000002</v>
      </c>
      <c r="D15" s="282">
        <f t="shared" si="0"/>
        <v>0</v>
      </c>
      <c r="E15" s="316">
        <v>27536402.760000002</v>
      </c>
      <c r="F15" s="314"/>
      <c r="G15" s="314">
        <f t="shared" si="1"/>
        <v>0</v>
      </c>
      <c r="H15" s="314">
        <f t="shared" si="2"/>
        <v>27536402.760000002</v>
      </c>
      <c r="I15" s="315">
        <v>27508694.710000001</v>
      </c>
      <c r="J15" s="316">
        <v>27500840.859999999</v>
      </c>
      <c r="K15" s="307">
        <f t="shared" si="3"/>
        <v>99.97144957227961</v>
      </c>
      <c r="M15" s="231"/>
      <c r="O15" s="252"/>
      <c r="P15" s="252"/>
      <c r="Q15" s="231"/>
      <c r="R15" s="231"/>
    </row>
    <row r="16" spans="1:20" s="232" customFormat="1" ht="31.2" x14ac:dyDescent="0.3">
      <c r="A16" s="256" t="s">
        <v>132</v>
      </c>
      <c r="B16" s="281">
        <v>0</v>
      </c>
      <c r="C16" s="275">
        <v>26948683.260000002</v>
      </c>
      <c r="D16" s="282">
        <f t="shared" si="0"/>
        <v>0</v>
      </c>
      <c r="E16" s="316">
        <v>26948683.260000002</v>
      </c>
      <c r="F16" s="314"/>
      <c r="G16" s="314">
        <f t="shared" si="1"/>
        <v>0</v>
      </c>
      <c r="H16" s="314">
        <f t="shared" si="2"/>
        <v>26948683.260000002</v>
      </c>
      <c r="I16" s="315">
        <v>25189585.52</v>
      </c>
      <c r="J16" s="315">
        <v>25189585.52</v>
      </c>
      <c r="K16" s="307">
        <f t="shared" si="3"/>
        <v>100</v>
      </c>
      <c r="M16" s="231"/>
      <c r="O16" s="252"/>
      <c r="P16" s="252"/>
      <c r="Q16" s="231"/>
      <c r="R16" s="231"/>
    </row>
    <row r="17" spans="1:15" ht="21.6" customHeight="1" x14ac:dyDescent="0.3">
      <c r="A17" s="131" t="s">
        <v>65</v>
      </c>
      <c r="B17" s="272">
        <f t="shared" ref="B17:J17" si="4">SUM(B5:B16)</f>
        <v>0</v>
      </c>
      <c r="C17" s="270">
        <f t="shared" si="4"/>
        <v>396091661.28999996</v>
      </c>
      <c r="D17" s="270">
        <f t="shared" si="4"/>
        <v>-2909191.2600000016</v>
      </c>
      <c r="E17" s="107">
        <f t="shared" si="4"/>
        <v>393182470.02999997</v>
      </c>
      <c r="F17" s="107">
        <f t="shared" si="4"/>
        <v>0</v>
      </c>
      <c r="G17" s="107">
        <f t="shared" si="4"/>
        <v>0</v>
      </c>
      <c r="H17" s="107">
        <f t="shared" si="4"/>
        <v>393182470.02999997</v>
      </c>
      <c r="I17" s="107">
        <f t="shared" si="4"/>
        <v>370078564.52999997</v>
      </c>
      <c r="J17" s="107">
        <f t="shared" si="4"/>
        <v>368990339.85000002</v>
      </c>
      <c r="K17" s="308">
        <f t="shared" si="3"/>
        <v>99.705947659686274</v>
      </c>
      <c r="O17" s="262"/>
    </row>
    <row r="18" spans="1:15" x14ac:dyDescent="0.3">
      <c r="G18" s="252"/>
    </row>
    <row r="19" spans="1:15" ht="15.6" x14ac:dyDescent="0.3">
      <c r="C19" s="236"/>
      <c r="D19" s="236"/>
      <c r="E19" s="236"/>
      <c r="F19" s="236"/>
      <c r="G19" s="236"/>
      <c r="H19" s="236"/>
      <c r="I19" s="236"/>
      <c r="J19" s="236"/>
      <c r="K19" s="236"/>
    </row>
    <row r="20" spans="1:15" ht="49.8" customHeight="1" x14ac:dyDescent="0.3"/>
    <row r="21" spans="1:15" ht="49.8" customHeight="1" x14ac:dyDescent="0.3">
      <c r="A21" s="383" t="s">
        <v>395</v>
      </c>
      <c r="B21" s="383"/>
      <c r="C21" s="383"/>
      <c r="D21" s="383"/>
      <c r="E21" s="383"/>
      <c r="F21" s="383"/>
      <c r="G21" s="383"/>
      <c r="H21" s="383"/>
      <c r="I21" s="383"/>
      <c r="J21" s="383"/>
      <c r="K21" s="383"/>
    </row>
    <row r="22" spans="1:15" ht="49.8" customHeight="1" x14ac:dyDescent="0.3">
      <c r="A22" s="383" t="s">
        <v>396</v>
      </c>
      <c r="B22" s="383"/>
      <c r="C22" s="383"/>
      <c r="D22" s="383"/>
      <c r="E22" s="383"/>
      <c r="F22" s="383"/>
      <c r="G22" s="383"/>
      <c r="H22" s="383"/>
      <c r="I22" s="383"/>
      <c r="J22" s="383"/>
      <c r="K22" s="383"/>
    </row>
    <row r="23" spans="1:15" ht="49.8" customHeight="1" x14ac:dyDescent="0.3"/>
    <row r="24" spans="1:15" ht="49.8" customHeight="1" x14ac:dyDescent="0.3"/>
    <row r="25" spans="1:15" ht="49.8" customHeight="1" x14ac:dyDescent="0.3"/>
  </sheetData>
  <mergeCells count="3">
    <mergeCell ref="A21:K21"/>
    <mergeCell ref="A22:K22"/>
    <mergeCell ref="A2:K2"/>
  </mergeCells>
  <pageMargins left="0.39370078740157483" right="0.39370078740157483" top="0.31" bottom="0.49" header="0.17" footer="0.31496062992125984"/>
  <pageSetup paperSize="9" scale="90" fitToHeight="0" orientation="portrait"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7"/>
  <sheetViews>
    <sheetView view="pageBreakPreview" topLeftCell="A10" zoomScale="115" zoomScaleNormal="100" zoomScaleSheetLayoutView="115" workbookViewId="0">
      <selection activeCell="A38" sqref="A38:XFD43"/>
    </sheetView>
  </sheetViews>
  <sheetFormatPr defaultColWidth="9.109375" defaultRowHeight="15" x14ac:dyDescent="0.3"/>
  <cols>
    <col min="1" max="1" width="44.44140625" style="87" customWidth="1"/>
    <col min="2" max="2" width="17.88671875" style="87" customWidth="1"/>
    <col min="3" max="3" width="18.21875" style="87" customWidth="1"/>
    <col min="4" max="4" width="14.44140625" style="87" customWidth="1"/>
    <col min="5" max="6" width="9.109375" style="87"/>
    <col min="7" max="7" width="9.33203125" style="87" bestFit="1" customWidth="1"/>
    <col min="8" max="8" width="18.44140625" style="87" customWidth="1"/>
    <col min="9" max="9" width="9.33203125" style="87" bestFit="1" customWidth="1"/>
    <col min="10" max="12" width="19.6640625" style="87" customWidth="1"/>
    <col min="13" max="13" width="18.5546875" style="87" customWidth="1"/>
    <col min="14" max="16384" width="9.109375" style="87"/>
  </cols>
  <sheetData>
    <row r="1" spans="1:14" ht="13.8" customHeight="1" x14ac:dyDescent="0.3">
      <c r="A1" s="86"/>
      <c r="B1" s="86"/>
      <c r="C1" s="88"/>
      <c r="D1" s="265"/>
      <c r="E1" s="99" t="s">
        <v>20</v>
      </c>
      <c r="F1" s="98" t="s">
        <v>21</v>
      </c>
      <c r="G1" s="99" t="s">
        <v>11</v>
      </c>
      <c r="H1" s="99" t="s">
        <v>73</v>
      </c>
      <c r="I1" s="98">
        <v>540</v>
      </c>
      <c r="J1" s="99">
        <f>B36</f>
        <v>78405960.609999999</v>
      </c>
      <c r="K1" s="99">
        <f t="shared" ref="K1:L1" si="0">C36</f>
        <v>78401054.020000011</v>
      </c>
      <c r="L1" s="99">
        <f t="shared" si="0"/>
        <v>99.993742070166832</v>
      </c>
      <c r="M1" s="123"/>
    </row>
    <row r="2" spans="1:14" ht="129.6" customHeight="1" x14ac:dyDescent="0.3">
      <c r="A2" s="387" t="s">
        <v>483</v>
      </c>
      <c r="B2" s="387"/>
      <c r="C2" s="387"/>
      <c r="D2" s="387"/>
      <c r="E2" s="100"/>
      <c r="F2" s="100"/>
      <c r="G2" s="100"/>
      <c r="H2" s="100"/>
      <c r="I2" s="100"/>
      <c r="J2" s="100"/>
      <c r="K2" s="100"/>
      <c r="L2" s="100"/>
      <c r="M2" s="12"/>
      <c r="N2" s="12"/>
    </row>
    <row r="3" spans="1:14" ht="17.399999999999999" customHeight="1" x14ac:dyDescent="0.3">
      <c r="A3" s="86"/>
      <c r="B3" s="86"/>
      <c r="C3" s="89"/>
      <c r="D3" s="89" t="s">
        <v>0</v>
      </c>
      <c r="E3" s="101"/>
      <c r="F3" s="101"/>
      <c r="G3" s="101"/>
      <c r="H3" s="101"/>
      <c r="I3" s="102"/>
      <c r="J3" s="103"/>
      <c r="K3" s="103"/>
      <c r="L3" s="103"/>
      <c r="M3" s="12"/>
      <c r="N3" s="12"/>
    </row>
    <row r="4" spans="1:14" ht="38.4" customHeight="1" x14ac:dyDescent="0.3">
      <c r="A4" s="94" t="s">
        <v>3</v>
      </c>
      <c r="B4" s="295" t="s">
        <v>379</v>
      </c>
      <c r="C4" s="295" t="s">
        <v>380</v>
      </c>
      <c r="D4" s="295" t="s">
        <v>407</v>
      </c>
      <c r="E4" s="12"/>
      <c r="F4" s="12"/>
      <c r="G4" s="12"/>
      <c r="H4" s="12"/>
      <c r="I4" s="12"/>
      <c r="J4" s="104"/>
      <c r="K4" s="104"/>
      <c r="L4" s="104"/>
      <c r="M4" s="12"/>
      <c r="N4" s="12"/>
    </row>
    <row r="5" spans="1:14" ht="15.6" x14ac:dyDescent="0.3">
      <c r="A5" s="233" t="s">
        <v>5</v>
      </c>
      <c r="B5" s="194">
        <v>23776955.510000002</v>
      </c>
      <c r="C5" s="248">
        <v>23776955.510000002</v>
      </c>
      <c r="D5" s="301">
        <f>C5/B5*100</f>
        <v>100</v>
      </c>
      <c r="E5" s="12"/>
      <c r="F5" s="12"/>
      <c r="G5" s="109"/>
      <c r="H5" s="109"/>
      <c r="I5" s="109"/>
      <c r="J5" s="109"/>
      <c r="K5" s="109"/>
      <c r="L5" s="109"/>
      <c r="M5" s="12"/>
      <c r="N5" s="12"/>
    </row>
    <row r="6" spans="1:14" ht="15.6" x14ac:dyDescent="0.3">
      <c r="A6" s="233" t="s">
        <v>6</v>
      </c>
      <c r="B6" s="194">
        <v>3827509.91</v>
      </c>
      <c r="C6" s="248">
        <v>3827509.91</v>
      </c>
      <c r="D6" s="301">
        <f t="shared" ref="D6:D36" si="1">C6/B6*100</f>
        <v>100</v>
      </c>
      <c r="E6" s="12"/>
      <c r="F6" s="12"/>
      <c r="G6" s="109"/>
      <c r="H6" s="109"/>
      <c r="I6" s="109"/>
      <c r="J6" s="109"/>
      <c r="K6" s="109"/>
      <c r="L6" s="109"/>
      <c r="M6" s="12"/>
      <c r="N6" s="12"/>
    </row>
    <row r="7" spans="1:14" ht="15.6" x14ac:dyDescent="0.3">
      <c r="A7" s="257" t="s">
        <v>59</v>
      </c>
      <c r="B7" s="194">
        <v>3595539.61</v>
      </c>
      <c r="C7" s="248">
        <v>3595539.61</v>
      </c>
      <c r="D7" s="301">
        <f t="shared" si="1"/>
        <v>100</v>
      </c>
      <c r="E7" s="12"/>
      <c r="F7" s="12"/>
      <c r="G7" s="109"/>
      <c r="H7" s="109"/>
      <c r="I7" s="109"/>
      <c r="J7" s="109"/>
      <c r="K7" s="109"/>
      <c r="L7" s="109"/>
      <c r="M7" s="12"/>
      <c r="N7" s="12"/>
    </row>
    <row r="8" spans="1:14" ht="15.6" x14ac:dyDescent="0.3">
      <c r="A8" s="257" t="s">
        <v>114</v>
      </c>
      <c r="B8" s="194">
        <v>1275836.6399999999</v>
      </c>
      <c r="C8" s="248">
        <v>1275836.6399999999</v>
      </c>
      <c r="D8" s="301">
        <f t="shared" si="1"/>
        <v>100</v>
      </c>
      <c r="E8" s="12"/>
      <c r="F8" s="12"/>
      <c r="G8" s="109"/>
      <c r="H8" s="109"/>
      <c r="I8" s="109"/>
      <c r="J8" s="109"/>
      <c r="K8" s="109"/>
      <c r="L8" s="109"/>
      <c r="M8" s="12"/>
      <c r="N8" s="12"/>
    </row>
    <row r="9" spans="1:14" ht="15.6" x14ac:dyDescent="0.3">
      <c r="A9" s="257" t="s">
        <v>98</v>
      </c>
      <c r="B9" s="194">
        <v>695910.89</v>
      </c>
      <c r="C9" s="248">
        <v>695910.89</v>
      </c>
      <c r="D9" s="301">
        <f t="shared" si="1"/>
        <v>100</v>
      </c>
      <c r="G9" s="231"/>
      <c r="H9" s="231"/>
      <c r="I9" s="231"/>
      <c r="J9" s="109"/>
      <c r="K9" s="109"/>
      <c r="L9" s="109"/>
    </row>
    <row r="10" spans="1:14" ht="15.6" x14ac:dyDescent="0.3">
      <c r="A10" s="257" t="s">
        <v>103</v>
      </c>
      <c r="B10" s="194">
        <v>1043866.34</v>
      </c>
      <c r="C10" s="248">
        <v>1043866.34</v>
      </c>
      <c r="D10" s="301">
        <f t="shared" si="1"/>
        <v>100</v>
      </c>
      <c r="G10" s="231"/>
      <c r="H10" s="231"/>
      <c r="I10" s="231"/>
      <c r="J10" s="109"/>
      <c r="K10" s="109"/>
      <c r="L10" s="109"/>
    </row>
    <row r="11" spans="1:14" ht="15.6" x14ac:dyDescent="0.3">
      <c r="A11" s="257" t="s">
        <v>104</v>
      </c>
      <c r="B11" s="194">
        <v>4407435.66</v>
      </c>
      <c r="C11" s="248">
        <v>4407435.66</v>
      </c>
      <c r="D11" s="301">
        <f t="shared" si="1"/>
        <v>100</v>
      </c>
      <c r="G11" s="231"/>
      <c r="H11" s="231"/>
      <c r="I11" s="231"/>
      <c r="J11" s="109"/>
      <c r="K11" s="109"/>
      <c r="L11" s="109"/>
    </row>
    <row r="12" spans="1:14" ht="15.6" x14ac:dyDescent="0.3">
      <c r="A12" s="257" t="s">
        <v>105</v>
      </c>
      <c r="B12" s="194">
        <v>1507806.94</v>
      </c>
      <c r="C12" s="248">
        <v>1507806.94</v>
      </c>
      <c r="D12" s="301">
        <f t="shared" si="1"/>
        <v>100</v>
      </c>
      <c r="G12" s="231"/>
      <c r="H12" s="231"/>
      <c r="I12" s="231"/>
      <c r="J12" s="109"/>
      <c r="K12" s="109"/>
      <c r="L12" s="109"/>
    </row>
    <row r="13" spans="1:14" ht="15.6" x14ac:dyDescent="0.3">
      <c r="A13" s="257" t="s">
        <v>106</v>
      </c>
      <c r="B13" s="194">
        <v>695910.89</v>
      </c>
      <c r="C13" s="248">
        <v>695910.89</v>
      </c>
      <c r="D13" s="301">
        <f t="shared" si="1"/>
        <v>100</v>
      </c>
      <c r="G13" s="231"/>
      <c r="H13" s="231"/>
      <c r="I13" s="231"/>
      <c r="J13" s="109"/>
      <c r="K13" s="109"/>
      <c r="L13" s="109"/>
    </row>
    <row r="14" spans="1:14" ht="15.6" x14ac:dyDescent="0.3">
      <c r="A14" s="257" t="s">
        <v>97</v>
      </c>
      <c r="B14" s="194">
        <v>1043866.34</v>
      </c>
      <c r="C14" s="248">
        <v>1043866.34</v>
      </c>
      <c r="D14" s="301">
        <f t="shared" si="1"/>
        <v>100</v>
      </c>
      <c r="G14" s="231"/>
      <c r="H14" s="231"/>
      <c r="I14" s="231"/>
      <c r="J14" s="109"/>
      <c r="K14" s="109"/>
      <c r="L14" s="109"/>
    </row>
    <row r="15" spans="1:14" ht="15.6" x14ac:dyDescent="0.3">
      <c r="A15" s="257" t="s">
        <v>95</v>
      </c>
      <c r="B15" s="194">
        <v>3595539.61</v>
      </c>
      <c r="C15" s="248">
        <v>3595539.61</v>
      </c>
      <c r="D15" s="301">
        <f t="shared" si="1"/>
        <v>100</v>
      </c>
      <c r="G15" s="231"/>
      <c r="H15" s="231"/>
      <c r="I15" s="231"/>
      <c r="J15" s="109"/>
      <c r="K15" s="109"/>
      <c r="L15" s="109"/>
    </row>
    <row r="16" spans="1:14" ht="15.6" x14ac:dyDescent="0.3">
      <c r="A16" s="257" t="s">
        <v>63</v>
      </c>
      <c r="B16" s="194">
        <v>463940.6</v>
      </c>
      <c r="C16" s="248">
        <v>463940.6</v>
      </c>
      <c r="D16" s="301">
        <f t="shared" si="1"/>
        <v>100</v>
      </c>
      <c r="G16" s="231"/>
      <c r="H16" s="231"/>
      <c r="I16" s="231"/>
      <c r="J16" s="109"/>
      <c r="K16" s="109"/>
      <c r="L16" s="109"/>
    </row>
    <row r="17" spans="1:12" ht="15.6" x14ac:dyDescent="0.3">
      <c r="A17" s="233" t="s">
        <v>7</v>
      </c>
      <c r="B17" s="194">
        <v>2319702.98</v>
      </c>
      <c r="C17" s="248">
        <v>2319702.98</v>
      </c>
      <c r="D17" s="301">
        <f t="shared" si="1"/>
        <v>100</v>
      </c>
      <c r="G17" s="231"/>
      <c r="H17" s="231"/>
      <c r="I17" s="231"/>
      <c r="J17" s="109"/>
      <c r="K17" s="109"/>
      <c r="L17" s="109"/>
    </row>
    <row r="18" spans="1:12" ht="15.6" x14ac:dyDescent="0.3">
      <c r="A18" s="257" t="s">
        <v>133</v>
      </c>
      <c r="B18" s="194">
        <v>1043866.34</v>
      </c>
      <c r="C18" s="248">
        <v>1043866.34</v>
      </c>
      <c r="D18" s="301">
        <f t="shared" si="1"/>
        <v>100</v>
      </c>
      <c r="G18" s="231"/>
      <c r="H18" s="231"/>
      <c r="I18" s="231"/>
      <c r="J18" s="109"/>
      <c r="K18" s="109"/>
      <c r="L18" s="109"/>
    </row>
    <row r="19" spans="1:12" ht="15.6" x14ac:dyDescent="0.3">
      <c r="A19" s="257" t="s">
        <v>96</v>
      </c>
      <c r="B19" s="194">
        <v>2551673.27</v>
      </c>
      <c r="C19" s="248">
        <v>2551673.27</v>
      </c>
      <c r="D19" s="301">
        <f t="shared" si="1"/>
        <v>100</v>
      </c>
      <c r="G19" s="231"/>
      <c r="H19" s="231"/>
      <c r="I19" s="231"/>
      <c r="J19" s="109"/>
      <c r="K19" s="109"/>
      <c r="L19" s="109"/>
    </row>
    <row r="20" spans="1:12" ht="15.6" x14ac:dyDescent="0.3">
      <c r="A20" s="257" t="s">
        <v>110</v>
      </c>
      <c r="B20" s="194">
        <v>1043866.34</v>
      </c>
      <c r="C20" s="248">
        <v>1043866.34</v>
      </c>
      <c r="D20" s="301">
        <f t="shared" si="1"/>
        <v>100</v>
      </c>
      <c r="G20" s="231"/>
      <c r="H20" s="231"/>
      <c r="I20" s="231"/>
      <c r="J20" s="109"/>
      <c r="K20" s="109"/>
      <c r="L20" s="109"/>
    </row>
    <row r="21" spans="1:12" ht="15.6" x14ac:dyDescent="0.3">
      <c r="A21" s="257" t="s">
        <v>111</v>
      </c>
      <c r="B21" s="194">
        <v>1739777.23</v>
      </c>
      <c r="C21" s="248">
        <v>1739777.23</v>
      </c>
      <c r="D21" s="301">
        <f t="shared" si="1"/>
        <v>100</v>
      </c>
      <c r="G21" s="231"/>
      <c r="H21" s="231"/>
      <c r="I21" s="231"/>
      <c r="J21" s="109"/>
      <c r="K21" s="109"/>
      <c r="L21" s="109"/>
    </row>
    <row r="22" spans="1:12" ht="15.6" x14ac:dyDescent="0.3">
      <c r="A22" s="257" t="s">
        <v>134</v>
      </c>
      <c r="B22" s="194">
        <v>1855762.38</v>
      </c>
      <c r="C22" s="248">
        <v>1855762.38</v>
      </c>
      <c r="D22" s="301">
        <f t="shared" si="1"/>
        <v>100</v>
      </c>
      <c r="G22" s="231"/>
      <c r="H22" s="231"/>
      <c r="I22" s="231"/>
      <c r="J22" s="109"/>
      <c r="K22" s="109"/>
      <c r="L22" s="109"/>
    </row>
    <row r="23" spans="1:12" ht="15.6" x14ac:dyDescent="0.3">
      <c r="A23" s="257" t="s">
        <v>107</v>
      </c>
      <c r="B23" s="194">
        <v>1623792.08</v>
      </c>
      <c r="C23" s="248">
        <v>1623792.08</v>
      </c>
      <c r="D23" s="301">
        <f t="shared" si="1"/>
        <v>100</v>
      </c>
      <c r="G23" s="231"/>
      <c r="H23" s="231"/>
      <c r="I23" s="231"/>
      <c r="J23" s="109"/>
      <c r="K23" s="109"/>
      <c r="L23" s="109"/>
    </row>
    <row r="24" spans="1:12" ht="15.6" x14ac:dyDescent="0.3">
      <c r="A24" s="257" t="s">
        <v>135</v>
      </c>
      <c r="B24" s="194">
        <v>695910.89</v>
      </c>
      <c r="C24" s="248">
        <v>695910.89</v>
      </c>
      <c r="D24" s="301">
        <f t="shared" si="1"/>
        <v>100</v>
      </c>
      <c r="G24" s="231"/>
      <c r="H24" s="231"/>
      <c r="I24" s="231"/>
      <c r="J24" s="109"/>
      <c r="K24" s="109"/>
      <c r="L24" s="109"/>
    </row>
    <row r="25" spans="1:12" ht="15.6" x14ac:dyDescent="0.3">
      <c r="A25" s="257" t="s">
        <v>112</v>
      </c>
      <c r="B25" s="194">
        <v>1043866.34</v>
      </c>
      <c r="C25" s="248">
        <v>1043866.34</v>
      </c>
      <c r="D25" s="301">
        <f t="shared" si="1"/>
        <v>100</v>
      </c>
      <c r="G25" s="231"/>
      <c r="H25" s="231"/>
      <c r="I25" s="231"/>
      <c r="J25" s="109"/>
      <c r="K25" s="109"/>
      <c r="L25" s="109"/>
    </row>
    <row r="26" spans="1:12" ht="15.6" x14ac:dyDescent="0.3">
      <c r="A26" s="257" t="s">
        <v>136</v>
      </c>
      <c r="B26" s="194">
        <v>1391821.79</v>
      </c>
      <c r="C26" s="248">
        <v>1391821.79</v>
      </c>
      <c r="D26" s="301">
        <f t="shared" si="1"/>
        <v>100</v>
      </c>
      <c r="G26" s="231"/>
      <c r="H26" s="231"/>
      <c r="I26" s="231"/>
      <c r="J26" s="109"/>
      <c r="K26" s="109"/>
      <c r="L26" s="109"/>
    </row>
    <row r="27" spans="1:12" ht="15.6" x14ac:dyDescent="0.3">
      <c r="A27" s="257" t="s">
        <v>137</v>
      </c>
      <c r="B27" s="194">
        <v>2319702.98</v>
      </c>
      <c r="C27" s="248">
        <v>2319702.98</v>
      </c>
      <c r="D27" s="301">
        <f t="shared" si="1"/>
        <v>100</v>
      </c>
      <c r="G27" s="231"/>
      <c r="H27" s="231"/>
      <c r="I27" s="231"/>
      <c r="J27" s="109"/>
      <c r="K27" s="109"/>
      <c r="L27" s="109"/>
    </row>
    <row r="28" spans="1:12" ht="15.6" x14ac:dyDescent="0.3">
      <c r="A28" s="257" t="s">
        <v>138</v>
      </c>
      <c r="B28" s="194">
        <v>2899628.72</v>
      </c>
      <c r="C28" s="248">
        <v>2899628.72</v>
      </c>
      <c r="D28" s="301">
        <f t="shared" si="1"/>
        <v>100</v>
      </c>
      <c r="G28" s="231"/>
      <c r="H28" s="231"/>
      <c r="I28" s="231"/>
      <c r="J28" s="109"/>
      <c r="K28" s="109"/>
      <c r="L28" s="109"/>
    </row>
    <row r="29" spans="1:12" ht="15.6" x14ac:dyDescent="0.3">
      <c r="A29" s="257" t="s">
        <v>139</v>
      </c>
      <c r="B29" s="194">
        <v>347955.45</v>
      </c>
      <c r="C29" s="248">
        <v>347955.45</v>
      </c>
      <c r="D29" s="301">
        <f t="shared" si="1"/>
        <v>100</v>
      </c>
      <c r="G29" s="231"/>
      <c r="H29" s="231"/>
      <c r="I29" s="231"/>
      <c r="J29" s="109"/>
      <c r="K29" s="109"/>
      <c r="L29" s="109"/>
    </row>
    <row r="30" spans="1:12" ht="15.6" x14ac:dyDescent="0.3">
      <c r="A30" s="257" t="s">
        <v>56</v>
      </c>
      <c r="B30" s="194">
        <v>1275836.6399999999</v>
      </c>
      <c r="C30" s="248">
        <v>1270930.05</v>
      </c>
      <c r="D30" s="301">
        <f t="shared" si="1"/>
        <v>99.615421767476448</v>
      </c>
      <c r="G30" s="231"/>
      <c r="H30" s="231"/>
      <c r="I30" s="231"/>
      <c r="J30" s="109"/>
      <c r="K30" s="109"/>
      <c r="L30" s="109"/>
    </row>
    <row r="31" spans="1:12" ht="15.6" x14ac:dyDescent="0.3">
      <c r="A31" s="257" t="s">
        <v>39</v>
      </c>
      <c r="B31" s="194">
        <v>2783643.57</v>
      </c>
      <c r="C31" s="248">
        <v>2783643.57</v>
      </c>
      <c r="D31" s="301">
        <f t="shared" si="1"/>
        <v>100</v>
      </c>
      <c r="G31" s="231"/>
      <c r="H31" s="231"/>
      <c r="I31" s="231"/>
      <c r="J31" s="109"/>
      <c r="K31" s="109"/>
      <c r="L31" s="109"/>
    </row>
    <row r="32" spans="1:12" ht="15.6" x14ac:dyDescent="0.3">
      <c r="A32" s="257" t="s">
        <v>108</v>
      </c>
      <c r="B32" s="194">
        <v>927881.19</v>
      </c>
      <c r="C32" s="248">
        <v>927881.19</v>
      </c>
      <c r="D32" s="301">
        <f t="shared" si="1"/>
        <v>100</v>
      </c>
      <c r="G32" s="231"/>
      <c r="H32" s="231"/>
      <c r="I32" s="231"/>
      <c r="J32" s="109"/>
      <c r="K32" s="109"/>
      <c r="L32" s="109"/>
    </row>
    <row r="33" spans="1:12" ht="15.6" x14ac:dyDescent="0.3">
      <c r="A33" s="257" t="s">
        <v>109</v>
      </c>
      <c r="B33" s="194">
        <v>1739777.23</v>
      </c>
      <c r="C33" s="248">
        <v>1739777.23</v>
      </c>
      <c r="D33" s="301">
        <f t="shared" si="1"/>
        <v>100</v>
      </c>
      <c r="G33" s="231"/>
      <c r="H33" s="231"/>
      <c r="I33" s="231"/>
      <c r="J33" s="109"/>
      <c r="K33" s="109"/>
      <c r="L33" s="109"/>
    </row>
    <row r="34" spans="1:12" ht="15.6" x14ac:dyDescent="0.3">
      <c r="A34" s="257" t="s">
        <v>140</v>
      </c>
      <c r="B34" s="194">
        <v>1855762.38</v>
      </c>
      <c r="C34" s="248">
        <v>1855762.38</v>
      </c>
      <c r="D34" s="301">
        <f t="shared" si="1"/>
        <v>100</v>
      </c>
      <c r="G34" s="231"/>
      <c r="H34" s="231"/>
      <c r="I34" s="231"/>
      <c r="J34" s="109"/>
      <c r="K34" s="109"/>
      <c r="L34" s="109"/>
    </row>
    <row r="35" spans="1:12" ht="15.6" x14ac:dyDescent="0.3">
      <c r="A35" s="257" t="s">
        <v>141</v>
      </c>
      <c r="B35" s="194">
        <v>3015613.87</v>
      </c>
      <c r="C35" s="248">
        <v>3015613.87</v>
      </c>
      <c r="D35" s="301">
        <f t="shared" si="1"/>
        <v>100</v>
      </c>
      <c r="G35" s="231"/>
      <c r="H35" s="231"/>
      <c r="I35" s="231"/>
      <c r="J35" s="109"/>
      <c r="K35" s="109"/>
      <c r="L35" s="109"/>
    </row>
    <row r="36" spans="1:12" ht="19.5" customHeight="1" x14ac:dyDescent="0.3">
      <c r="A36" s="32" t="s">
        <v>65</v>
      </c>
      <c r="B36" s="34">
        <f>SUM(B5:B35)</f>
        <v>78405960.609999999</v>
      </c>
      <c r="C36" s="34">
        <f>SUM(C5:C35)</f>
        <v>78401054.020000011</v>
      </c>
      <c r="D36" s="302">
        <f t="shared" si="1"/>
        <v>99.993742070166832</v>
      </c>
    </row>
    <row r="37" spans="1:12" x14ac:dyDescent="0.3">
      <c r="C37" s="95"/>
      <c r="D37" s="95"/>
    </row>
  </sheetData>
  <mergeCells count="1">
    <mergeCell ref="A2:D2"/>
  </mergeCells>
  <pageMargins left="0.39370078740157483" right="0.39370078740157483" top="0.17" bottom="0.19" header="0.17" footer="0.17"/>
  <pageSetup paperSize="9" fitToHeight="0" orientation="portrait"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66">
    <tabColor rgb="FF00B050"/>
  </sheetPr>
  <dimension ref="A1:O40"/>
  <sheetViews>
    <sheetView view="pageBreakPreview" topLeftCell="A10" zoomScale="115" zoomScaleNormal="100" zoomScaleSheetLayoutView="115" workbookViewId="0">
      <selection activeCell="B31" sqref="B31"/>
    </sheetView>
  </sheetViews>
  <sheetFormatPr defaultColWidth="9.109375" defaultRowHeight="15" x14ac:dyDescent="0.3"/>
  <cols>
    <col min="1" max="1" width="39.6640625" style="2" customWidth="1"/>
    <col min="2" max="3" width="17.33203125" style="262" customWidth="1"/>
    <col min="4" max="4" width="17.21875" style="2" customWidth="1"/>
    <col min="5" max="5" width="14" style="2" customWidth="1"/>
    <col min="6" max="7" width="9.109375" style="2"/>
    <col min="8" max="8" width="9.33203125" style="2" bestFit="1" customWidth="1"/>
    <col min="9" max="9" width="18.44140625" style="2" customWidth="1"/>
    <col min="10" max="10" width="9.33203125" style="2" bestFit="1" customWidth="1"/>
    <col min="11" max="13" width="19.6640625" style="2" customWidth="1"/>
    <col min="14" max="14" width="18.5546875" style="2" customWidth="1"/>
    <col min="15" max="16384" width="9.109375" style="2"/>
  </cols>
  <sheetData>
    <row r="1" spans="1:15" ht="9.6" customHeight="1" x14ac:dyDescent="0.3">
      <c r="A1" s="1"/>
      <c r="B1" s="253"/>
      <c r="C1" s="291"/>
      <c r="D1" s="3"/>
      <c r="E1" s="265"/>
      <c r="F1" s="99" t="s">
        <v>20</v>
      </c>
      <c r="G1" s="98" t="s">
        <v>21</v>
      </c>
      <c r="H1" s="99" t="s">
        <v>11</v>
      </c>
      <c r="I1" s="99" t="s">
        <v>74</v>
      </c>
      <c r="J1" s="98">
        <v>540</v>
      </c>
      <c r="K1" s="99">
        <f>B36</f>
        <v>863538480</v>
      </c>
      <c r="L1" s="99">
        <f t="shared" ref="L1:M1" si="0">D36</f>
        <v>808393663.38999999</v>
      </c>
      <c r="M1" s="99">
        <f t="shared" si="0"/>
        <v>99.398145094837687</v>
      </c>
      <c r="N1" s="123"/>
    </row>
    <row r="2" spans="1:15" ht="164.4" customHeight="1" x14ac:dyDescent="0.3">
      <c r="A2" s="393" t="s">
        <v>484</v>
      </c>
      <c r="B2" s="387"/>
      <c r="C2" s="387"/>
      <c r="D2" s="387"/>
      <c r="E2" s="387"/>
      <c r="F2" s="100"/>
      <c r="G2" s="100"/>
      <c r="H2" s="100"/>
      <c r="I2" s="100"/>
      <c r="J2" s="100"/>
      <c r="K2" s="100"/>
      <c r="L2" s="100"/>
      <c r="M2" s="100"/>
      <c r="N2" s="12"/>
      <c r="O2" s="12"/>
    </row>
    <row r="3" spans="1:15" ht="15.6" customHeight="1" x14ac:dyDescent="0.3">
      <c r="A3" s="1"/>
      <c r="B3" s="253"/>
      <c r="C3" s="291"/>
      <c r="D3" s="4"/>
      <c r="E3" s="4" t="s">
        <v>0</v>
      </c>
      <c r="F3" s="101"/>
      <c r="G3" s="101"/>
      <c r="H3" s="101"/>
      <c r="I3" s="101"/>
      <c r="J3" s="102"/>
      <c r="K3" s="103"/>
      <c r="L3" s="103"/>
      <c r="M3" s="103"/>
      <c r="N3" s="12"/>
      <c r="O3" s="12"/>
    </row>
    <row r="4" spans="1:15" ht="106.8" customHeight="1" x14ac:dyDescent="0.3">
      <c r="A4" s="33" t="s">
        <v>3</v>
      </c>
      <c r="B4" s="295" t="s">
        <v>382</v>
      </c>
      <c r="C4" s="295" t="s">
        <v>383</v>
      </c>
      <c r="D4" s="295" t="s">
        <v>380</v>
      </c>
      <c r="E4" s="295" t="s">
        <v>384</v>
      </c>
      <c r="F4" s="12"/>
      <c r="G4" s="12"/>
      <c r="H4" s="12"/>
      <c r="I4" s="12"/>
      <c r="J4" s="12"/>
      <c r="K4" s="104"/>
      <c r="L4" s="104"/>
      <c r="M4" s="104"/>
      <c r="N4" s="12"/>
      <c r="O4" s="12"/>
    </row>
    <row r="5" spans="1:15" ht="15.6" x14ac:dyDescent="0.3">
      <c r="A5" s="191" t="s">
        <v>5</v>
      </c>
      <c r="B5" s="250">
        <v>174441960</v>
      </c>
      <c r="C5" s="296">
        <v>172927260</v>
      </c>
      <c r="D5" s="296">
        <v>172266690.34</v>
      </c>
      <c r="E5" s="301">
        <f>D5/C5*100</f>
        <v>99.618007212974973</v>
      </c>
      <c r="F5" s="12"/>
      <c r="G5" s="109"/>
      <c r="H5" s="109"/>
      <c r="I5" s="109"/>
      <c r="J5" s="109"/>
      <c r="K5" s="109"/>
      <c r="L5" s="109"/>
      <c r="M5" s="109"/>
      <c r="N5" s="12"/>
      <c r="O5" s="12"/>
    </row>
    <row r="6" spans="1:15" ht="15.6" x14ac:dyDescent="0.3">
      <c r="A6" s="191" t="s">
        <v>6</v>
      </c>
      <c r="B6" s="250">
        <v>43447740</v>
      </c>
      <c r="C6" s="296">
        <v>39126240</v>
      </c>
      <c r="D6" s="296">
        <v>39123149.030000001</v>
      </c>
      <c r="E6" s="301">
        <f t="shared" ref="E6:E36" si="1">D6/C6*100</f>
        <v>99.992100007565256</v>
      </c>
      <c r="F6" s="12"/>
      <c r="G6" s="109"/>
      <c r="H6" s="109"/>
      <c r="I6" s="109"/>
      <c r="J6" s="109"/>
      <c r="K6" s="109"/>
      <c r="L6" s="109"/>
      <c r="M6" s="12"/>
      <c r="N6" s="12"/>
      <c r="O6" s="12"/>
    </row>
    <row r="7" spans="1:15" ht="15.6" x14ac:dyDescent="0.3">
      <c r="A7" s="257" t="s">
        <v>59</v>
      </c>
      <c r="B7" s="250">
        <v>42822780</v>
      </c>
      <c r="C7" s="296">
        <v>38446580</v>
      </c>
      <c r="D7" s="296">
        <v>38438960.75</v>
      </c>
      <c r="E7" s="301">
        <f t="shared" si="1"/>
        <v>99.980182242477738</v>
      </c>
      <c r="F7" s="12"/>
      <c r="G7" s="109"/>
      <c r="H7" s="109"/>
      <c r="I7" s="109"/>
      <c r="J7" s="109"/>
      <c r="K7" s="109"/>
      <c r="L7" s="109"/>
      <c r="M7" s="12"/>
      <c r="N7" s="12"/>
      <c r="O7" s="12"/>
    </row>
    <row r="8" spans="1:15" ht="15.6" x14ac:dyDescent="0.3">
      <c r="A8" s="257" t="s">
        <v>114</v>
      </c>
      <c r="B8" s="250">
        <v>11027940</v>
      </c>
      <c r="C8" s="296">
        <v>10459940</v>
      </c>
      <c r="D8" s="296">
        <v>10434178.310000001</v>
      </c>
      <c r="E8" s="301">
        <f t="shared" si="1"/>
        <v>99.75371091994792</v>
      </c>
      <c r="F8" s="12"/>
      <c r="G8" s="109"/>
      <c r="H8" s="109"/>
      <c r="I8" s="109"/>
      <c r="J8" s="109"/>
      <c r="K8" s="109"/>
      <c r="L8" s="109"/>
      <c r="M8" s="12"/>
      <c r="N8" s="12"/>
      <c r="O8" s="12"/>
    </row>
    <row r="9" spans="1:15" ht="15.6" x14ac:dyDescent="0.3">
      <c r="A9" s="257" t="s">
        <v>98</v>
      </c>
      <c r="B9" s="250">
        <v>8879640</v>
      </c>
      <c r="C9" s="296">
        <v>8829640</v>
      </c>
      <c r="D9" s="296">
        <v>8824294.6300000008</v>
      </c>
      <c r="E9" s="301">
        <f t="shared" si="1"/>
        <v>99.939461065230304</v>
      </c>
      <c r="G9" s="231"/>
      <c r="H9" s="231"/>
      <c r="I9" s="231"/>
      <c r="J9" s="109"/>
      <c r="K9" s="109"/>
      <c r="L9" s="109"/>
    </row>
    <row r="10" spans="1:15" ht="15.6" x14ac:dyDescent="0.3">
      <c r="A10" s="257" t="s">
        <v>103</v>
      </c>
      <c r="B10" s="250">
        <v>16183860</v>
      </c>
      <c r="C10" s="296">
        <v>15251860</v>
      </c>
      <c r="D10" s="296">
        <v>15242288.539999999</v>
      </c>
      <c r="E10" s="301">
        <f t="shared" si="1"/>
        <v>99.937243982045459</v>
      </c>
      <c r="G10" s="231"/>
      <c r="H10" s="231"/>
      <c r="I10" s="231"/>
      <c r="J10" s="109"/>
      <c r="K10" s="109"/>
      <c r="L10" s="109"/>
    </row>
    <row r="11" spans="1:15" ht="15.6" x14ac:dyDescent="0.3">
      <c r="A11" s="257" t="s">
        <v>104</v>
      </c>
      <c r="B11" s="250">
        <v>55400100</v>
      </c>
      <c r="C11" s="296">
        <v>51925900</v>
      </c>
      <c r="D11" s="296">
        <v>51902339</v>
      </c>
      <c r="E11" s="301">
        <f t="shared" si="1"/>
        <v>99.954625726275324</v>
      </c>
      <c r="G11" s="231"/>
      <c r="H11" s="231"/>
      <c r="I11" s="231"/>
      <c r="J11" s="109"/>
      <c r="K11" s="109"/>
      <c r="L11" s="109"/>
    </row>
    <row r="12" spans="1:15" ht="15.6" x14ac:dyDescent="0.3">
      <c r="A12" s="257" t="s">
        <v>105</v>
      </c>
      <c r="B12" s="250">
        <v>17043180</v>
      </c>
      <c r="C12" s="296">
        <v>16844180</v>
      </c>
      <c r="D12" s="296">
        <v>16199261.470000001</v>
      </c>
      <c r="E12" s="301">
        <f t="shared" si="1"/>
        <v>96.171267880063027</v>
      </c>
      <c r="G12" s="231"/>
      <c r="H12" s="231"/>
      <c r="I12" s="231"/>
      <c r="J12" s="109"/>
      <c r="K12" s="109"/>
      <c r="L12" s="109"/>
    </row>
    <row r="13" spans="1:15" ht="15.6" x14ac:dyDescent="0.3">
      <c r="A13" s="257" t="s">
        <v>106</v>
      </c>
      <c r="B13" s="229">
        <v>9882180</v>
      </c>
      <c r="C13" s="297">
        <v>8411980</v>
      </c>
      <c r="D13" s="297">
        <v>8325072.6500000004</v>
      </c>
      <c r="E13" s="301">
        <f t="shared" si="1"/>
        <v>98.966862141850072</v>
      </c>
      <c r="G13" s="231"/>
      <c r="H13" s="231"/>
      <c r="I13" s="231"/>
      <c r="J13" s="109"/>
      <c r="K13" s="109"/>
      <c r="L13" s="109"/>
    </row>
    <row r="14" spans="1:15" ht="15.6" x14ac:dyDescent="0.3">
      <c r="A14" s="257" t="s">
        <v>97</v>
      </c>
      <c r="B14" s="250">
        <v>13605900</v>
      </c>
      <c r="C14" s="296">
        <v>12753900</v>
      </c>
      <c r="D14" s="296">
        <v>12658346.27</v>
      </c>
      <c r="E14" s="301">
        <f t="shared" si="1"/>
        <v>99.250788151075355</v>
      </c>
      <c r="G14" s="231"/>
      <c r="H14" s="231"/>
      <c r="I14" s="231"/>
      <c r="J14" s="109"/>
      <c r="K14" s="109"/>
      <c r="L14" s="109"/>
    </row>
    <row r="15" spans="1:15" ht="15.6" x14ac:dyDescent="0.3">
      <c r="A15" s="257" t="s">
        <v>95</v>
      </c>
      <c r="B15" s="250">
        <v>41533800</v>
      </c>
      <c r="C15" s="296">
        <v>38693700</v>
      </c>
      <c r="D15" s="296">
        <v>38196285.969999999</v>
      </c>
      <c r="E15" s="301">
        <f t="shared" si="1"/>
        <v>98.714483158757105</v>
      </c>
      <c r="G15" s="231"/>
      <c r="H15" s="231"/>
      <c r="I15" s="231"/>
      <c r="J15" s="109"/>
      <c r="K15" s="109"/>
      <c r="L15" s="109"/>
    </row>
    <row r="16" spans="1:15" ht="15.6" x14ac:dyDescent="0.3">
      <c r="A16" s="257" t="s">
        <v>63</v>
      </c>
      <c r="B16" s="250">
        <v>8749440</v>
      </c>
      <c r="C16" s="296">
        <v>8228740</v>
      </c>
      <c r="D16" s="296">
        <v>8071599.8399999999</v>
      </c>
      <c r="E16" s="301">
        <f t="shared" si="1"/>
        <v>98.09034967686425</v>
      </c>
      <c r="G16" s="231"/>
      <c r="H16" s="231"/>
      <c r="I16" s="231"/>
      <c r="J16" s="109"/>
      <c r="K16" s="109"/>
      <c r="L16" s="109"/>
    </row>
    <row r="17" spans="1:12" ht="15.6" x14ac:dyDescent="0.3">
      <c r="A17" s="191" t="s">
        <v>7</v>
      </c>
      <c r="B17" s="250">
        <v>29789760</v>
      </c>
      <c r="C17" s="296">
        <v>28145060</v>
      </c>
      <c r="D17" s="296">
        <v>27790317.23</v>
      </c>
      <c r="E17" s="301">
        <f t="shared" si="1"/>
        <v>98.739591352798683</v>
      </c>
      <c r="G17" s="231"/>
      <c r="H17" s="231"/>
      <c r="I17" s="231"/>
      <c r="J17" s="109"/>
      <c r="K17" s="109"/>
      <c r="L17" s="109"/>
    </row>
    <row r="18" spans="1:12" ht="15.6" x14ac:dyDescent="0.3">
      <c r="A18" s="257" t="s">
        <v>133</v>
      </c>
      <c r="B18" s="250">
        <v>11744040</v>
      </c>
      <c r="C18" s="296">
        <v>10676640</v>
      </c>
      <c r="D18" s="296">
        <v>10618704.529999999</v>
      </c>
      <c r="E18" s="301">
        <f t="shared" si="1"/>
        <v>99.457362334966803</v>
      </c>
      <c r="G18" s="231"/>
      <c r="H18" s="231"/>
      <c r="I18" s="231"/>
      <c r="J18" s="109"/>
      <c r="K18" s="109"/>
      <c r="L18" s="109"/>
    </row>
    <row r="19" spans="1:12" ht="15.6" x14ac:dyDescent="0.3">
      <c r="A19" s="257" t="s">
        <v>96</v>
      </c>
      <c r="B19" s="250">
        <v>27784680</v>
      </c>
      <c r="C19" s="296">
        <v>26048580</v>
      </c>
      <c r="D19" s="296">
        <v>26048580</v>
      </c>
      <c r="E19" s="301">
        <f t="shared" si="1"/>
        <v>100</v>
      </c>
      <c r="G19" s="231"/>
      <c r="H19" s="231"/>
      <c r="I19" s="231"/>
      <c r="J19" s="109"/>
      <c r="K19" s="109"/>
      <c r="L19" s="109"/>
    </row>
    <row r="20" spans="1:12" ht="15.6" x14ac:dyDescent="0.3">
      <c r="A20" s="257" t="s">
        <v>110</v>
      </c>
      <c r="B20" s="250">
        <v>13462680</v>
      </c>
      <c r="C20" s="296">
        <v>12502680</v>
      </c>
      <c r="D20" s="296">
        <v>12187330.210000001</v>
      </c>
      <c r="E20" s="301">
        <f t="shared" si="1"/>
        <v>97.47774245201829</v>
      </c>
      <c r="G20" s="231"/>
      <c r="H20" s="231"/>
      <c r="I20" s="231"/>
      <c r="J20" s="109"/>
      <c r="K20" s="109"/>
      <c r="L20" s="109"/>
    </row>
    <row r="21" spans="1:12" ht="15.6" x14ac:dyDescent="0.3">
      <c r="A21" s="257" t="s">
        <v>111</v>
      </c>
      <c r="B21" s="250">
        <v>28357560</v>
      </c>
      <c r="C21" s="296">
        <v>25357460</v>
      </c>
      <c r="D21" s="296">
        <v>25354343.559999999</v>
      </c>
      <c r="E21" s="301">
        <f t="shared" si="1"/>
        <v>99.987709967796462</v>
      </c>
      <c r="G21" s="231"/>
      <c r="H21" s="231"/>
      <c r="I21" s="231"/>
      <c r="J21" s="109"/>
      <c r="K21" s="109"/>
      <c r="L21" s="109"/>
    </row>
    <row r="22" spans="1:12" ht="15.6" x14ac:dyDescent="0.3">
      <c r="A22" s="257" t="s">
        <v>134</v>
      </c>
      <c r="B22" s="250">
        <v>21769440</v>
      </c>
      <c r="C22" s="296">
        <v>19970040</v>
      </c>
      <c r="D22" s="296">
        <v>19928867.210000001</v>
      </c>
      <c r="E22" s="301">
        <f t="shared" si="1"/>
        <v>99.793827203150315</v>
      </c>
      <c r="G22" s="231"/>
      <c r="H22" s="231"/>
      <c r="I22" s="231"/>
      <c r="J22" s="109"/>
      <c r="K22" s="109"/>
      <c r="L22" s="109"/>
    </row>
    <row r="23" spans="1:12" ht="15.6" x14ac:dyDescent="0.3">
      <c r="A23" s="257" t="s">
        <v>107</v>
      </c>
      <c r="B23" s="250">
        <v>17616060</v>
      </c>
      <c r="C23" s="296">
        <v>16344660</v>
      </c>
      <c r="D23" s="296">
        <v>16339972.800000001</v>
      </c>
      <c r="E23" s="301">
        <f t="shared" si="1"/>
        <v>99.971322743942054</v>
      </c>
      <c r="G23" s="231"/>
      <c r="H23" s="231"/>
      <c r="I23" s="231"/>
      <c r="J23" s="109"/>
      <c r="K23" s="109"/>
      <c r="L23" s="109"/>
    </row>
    <row r="24" spans="1:12" ht="15.6" x14ac:dyDescent="0.3">
      <c r="A24" s="257" t="s">
        <v>135</v>
      </c>
      <c r="B24" s="250">
        <v>12889800</v>
      </c>
      <c r="C24" s="296">
        <v>12221400</v>
      </c>
      <c r="D24" s="296">
        <v>12217275.6</v>
      </c>
      <c r="E24" s="301">
        <f t="shared" si="1"/>
        <v>99.966252638813884</v>
      </c>
      <c r="G24" s="231"/>
      <c r="H24" s="231"/>
      <c r="I24" s="231"/>
      <c r="J24" s="109"/>
      <c r="K24" s="109"/>
      <c r="L24" s="109"/>
    </row>
    <row r="25" spans="1:12" ht="15.6" x14ac:dyDescent="0.3">
      <c r="A25" s="257" t="s">
        <v>112</v>
      </c>
      <c r="B25" s="250">
        <v>18475380</v>
      </c>
      <c r="C25" s="296">
        <v>17372680</v>
      </c>
      <c r="D25" s="296">
        <v>17292249.91</v>
      </c>
      <c r="E25" s="301">
        <f t="shared" si="1"/>
        <v>99.537031189200519</v>
      </c>
      <c r="G25" s="231"/>
      <c r="H25" s="231"/>
      <c r="I25" s="231"/>
      <c r="J25" s="109"/>
      <c r="K25" s="109"/>
      <c r="L25" s="109"/>
    </row>
    <row r="26" spans="1:12" ht="15.6" x14ac:dyDescent="0.3">
      <c r="A26" s="257" t="s">
        <v>136</v>
      </c>
      <c r="B26" s="250">
        <v>24985380</v>
      </c>
      <c r="C26" s="296">
        <v>23170680</v>
      </c>
      <c r="D26" s="296">
        <v>22698606.190000001</v>
      </c>
      <c r="E26" s="301">
        <f t="shared" si="1"/>
        <v>97.962624273435225</v>
      </c>
      <c r="G26" s="231"/>
      <c r="H26" s="231"/>
      <c r="I26" s="231"/>
      <c r="J26" s="109"/>
      <c r="K26" s="109"/>
      <c r="L26" s="109"/>
    </row>
    <row r="27" spans="1:12" ht="15.6" x14ac:dyDescent="0.3">
      <c r="A27" s="257" t="s">
        <v>137</v>
      </c>
      <c r="B27" s="250">
        <v>33227040</v>
      </c>
      <c r="C27" s="296">
        <v>31183640</v>
      </c>
      <c r="D27" s="296">
        <v>31038983.82</v>
      </c>
      <c r="E27" s="301">
        <f t="shared" si="1"/>
        <v>99.536115155254492</v>
      </c>
      <c r="G27" s="231"/>
      <c r="H27" s="231"/>
      <c r="I27" s="231"/>
      <c r="J27" s="109"/>
      <c r="K27" s="109"/>
      <c r="L27" s="109"/>
    </row>
    <row r="28" spans="1:12" ht="15.6" x14ac:dyDescent="0.3">
      <c r="A28" s="257" t="s">
        <v>138</v>
      </c>
      <c r="B28" s="250">
        <v>38005380</v>
      </c>
      <c r="C28" s="296">
        <v>35505380</v>
      </c>
      <c r="D28" s="296">
        <v>34644301.439999998</v>
      </c>
      <c r="E28" s="301">
        <f t="shared" si="1"/>
        <v>97.57479412979103</v>
      </c>
      <c r="G28" s="231"/>
      <c r="H28" s="231"/>
      <c r="I28" s="231"/>
      <c r="J28" s="109"/>
      <c r="K28" s="109"/>
      <c r="L28" s="109"/>
    </row>
    <row r="29" spans="1:12" ht="15.6" x14ac:dyDescent="0.3">
      <c r="A29" s="257" t="s">
        <v>139</v>
      </c>
      <c r="B29" s="250">
        <v>7447440</v>
      </c>
      <c r="C29" s="296">
        <v>6874040</v>
      </c>
      <c r="D29" s="296">
        <v>6819353.7999999998</v>
      </c>
      <c r="E29" s="301">
        <f t="shared" si="1"/>
        <v>99.204453276384768</v>
      </c>
      <c r="G29" s="231"/>
      <c r="H29" s="231"/>
      <c r="I29" s="231"/>
      <c r="J29" s="109"/>
      <c r="K29" s="109"/>
      <c r="L29" s="109"/>
    </row>
    <row r="30" spans="1:12" ht="15.6" x14ac:dyDescent="0.3">
      <c r="A30" s="257" t="s">
        <v>56</v>
      </c>
      <c r="B30" s="250">
        <v>16756740</v>
      </c>
      <c r="C30" s="296">
        <v>15640040</v>
      </c>
      <c r="D30" s="296">
        <v>15635755.84</v>
      </c>
      <c r="E30" s="301">
        <f t="shared" si="1"/>
        <v>99.972607742691196</v>
      </c>
      <c r="G30" s="231"/>
      <c r="H30" s="231"/>
      <c r="I30" s="231"/>
      <c r="J30" s="109"/>
      <c r="K30" s="109"/>
      <c r="L30" s="109"/>
    </row>
    <row r="31" spans="1:12" ht="15.6" x14ac:dyDescent="0.3">
      <c r="A31" s="257" t="s">
        <v>39</v>
      </c>
      <c r="B31" s="250">
        <v>31365180</v>
      </c>
      <c r="C31" s="296">
        <v>28843080</v>
      </c>
      <c r="D31" s="296">
        <v>28829984.59</v>
      </c>
      <c r="E31" s="301">
        <f t="shared" si="1"/>
        <v>99.954597740601898</v>
      </c>
      <c r="G31" s="231"/>
      <c r="H31" s="231"/>
      <c r="I31" s="231"/>
      <c r="J31" s="109"/>
      <c r="K31" s="109"/>
      <c r="L31" s="109"/>
    </row>
    <row r="32" spans="1:12" ht="15.6" x14ac:dyDescent="0.3">
      <c r="A32" s="257" t="s">
        <v>108</v>
      </c>
      <c r="B32" s="250">
        <v>14517300</v>
      </c>
      <c r="C32" s="296">
        <v>13759900</v>
      </c>
      <c r="D32" s="296">
        <v>13553768</v>
      </c>
      <c r="E32" s="301">
        <f t="shared" si="1"/>
        <v>98.501936787331303</v>
      </c>
      <c r="G32" s="231"/>
      <c r="H32" s="231"/>
      <c r="I32" s="231"/>
      <c r="J32" s="109"/>
      <c r="K32" s="109"/>
      <c r="L32" s="109"/>
    </row>
    <row r="33" spans="1:12" ht="15.6" x14ac:dyDescent="0.3">
      <c r="A33" s="257" t="s">
        <v>109</v>
      </c>
      <c r="B33" s="250">
        <v>24060960</v>
      </c>
      <c r="C33" s="296">
        <v>22326260</v>
      </c>
      <c r="D33" s="296">
        <v>22317792.219999999</v>
      </c>
      <c r="E33" s="301">
        <f t="shared" si="1"/>
        <v>99.962072554919629</v>
      </c>
      <c r="G33" s="231"/>
      <c r="H33" s="231"/>
      <c r="I33" s="231"/>
      <c r="J33" s="109"/>
      <c r="K33" s="109"/>
      <c r="L33" s="109"/>
    </row>
    <row r="34" spans="1:12" ht="15.6" x14ac:dyDescent="0.3">
      <c r="A34" s="257" t="s">
        <v>140</v>
      </c>
      <c r="B34" s="250">
        <v>21626220</v>
      </c>
      <c r="C34" s="296">
        <v>20576820</v>
      </c>
      <c r="D34" s="296">
        <v>20534469.640000001</v>
      </c>
      <c r="E34" s="301">
        <f t="shared" si="1"/>
        <v>99.79418413535231</v>
      </c>
      <c r="G34" s="231"/>
      <c r="H34" s="231"/>
      <c r="I34" s="231"/>
      <c r="J34" s="109"/>
      <c r="K34" s="109"/>
      <c r="L34" s="109"/>
    </row>
    <row r="35" spans="1:12" ht="15.6" x14ac:dyDescent="0.3">
      <c r="A35" s="257" t="s">
        <v>141</v>
      </c>
      <c r="B35" s="250">
        <v>26638920</v>
      </c>
      <c r="C35" s="296">
        <v>24869520</v>
      </c>
      <c r="D35" s="296">
        <v>24860540</v>
      </c>
      <c r="E35" s="301">
        <f t="shared" si="1"/>
        <v>99.963891542739873</v>
      </c>
      <c r="G35" s="231"/>
      <c r="H35" s="231"/>
      <c r="I35" s="231"/>
      <c r="J35" s="109"/>
      <c r="K35" s="109"/>
      <c r="L35" s="109"/>
    </row>
    <row r="36" spans="1:12" ht="19.5" customHeight="1" x14ac:dyDescent="0.3">
      <c r="A36" s="32" t="s">
        <v>65</v>
      </c>
      <c r="B36" s="34">
        <f>SUM(B5:B35)</f>
        <v>863538480</v>
      </c>
      <c r="C36" s="34">
        <f>SUM(C5:C35)</f>
        <v>813288480</v>
      </c>
      <c r="D36" s="34">
        <f>SUM(D5:D35)</f>
        <v>808393663.38999999</v>
      </c>
      <c r="E36" s="302">
        <f t="shared" si="1"/>
        <v>99.398145094837687</v>
      </c>
    </row>
    <row r="37" spans="1:12" x14ac:dyDescent="0.3">
      <c r="D37" s="95"/>
      <c r="E37" s="95"/>
    </row>
    <row r="38" spans="1:12" ht="15.6" x14ac:dyDescent="0.3">
      <c r="B38" s="236"/>
      <c r="C38" s="236"/>
      <c r="D38" s="132"/>
      <c r="E38" s="132"/>
    </row>
    <row r="39" spans="1:12" x14ac:dyDescent="0.3">
      <c r="A39" s="262"/>
      <c r="D39" s="262"/>
      <c r="E39" s="262"/>
    </row>
    <row r="40" spans="1:12" ht="152.4" customHeight="1" x14ac:dyDescent="0.3">
      <c r="A40" s="391" t="s">
        <v>485</v>
      </c>
      <c r="B40" s="391"/>
      <c r="C40" s="391"/>
      <c r="D40" s="391"/>
      <c r="E40" s="391"/>
    </row>
  </sheetData>
  <mergeCells count="2">
    <mergeCell ref="A40:E40"/>
    <mergeCell ref="A2:E2"/>
  </mergeCells>
  <pageMargins left="0.39370078740157483" right="0.39370078740157483" top="0.35" bottom="0.17" header="0.17" footer="0.17"/>
  <pageSetup paperSize="9" scale="90" fitToHeight="0" orientation="portrait" r:id="rId1"/>
  <headerFooter>
    <oddHeader>&amp;C&amp;P</oddHeader>
  </headerFooter>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N7"/>
  <sheetViews>
    <sheetView view="pageBreakPreview" zoomScale="115" zoomScaleNormal="100" zoomScaleSheetLayoutView="115" workbookViewId="0">
      <selection activeCell="A8" sqref="A8:XFD13"/>
    </sheetView>
  </sheetViews>
  <sheetFormatPr defaultColWidth="9.109375" defaultRowHeight="15" x14ac:dyDescent="0.3"/>
  <cols>
    <col min="1" max="1" width="44.77734375" style="262" customWidth="1"/>
    <col min="2" max="2" width="18.44140625" style="262" customWidth="1"/>
    <col min="3" max="3" width="17.44140625" style="262" customWidth="1"/>
    <col min="4" max="4" width="14.21875" style="262" customWidth="1"/>
    <col min="5" max="6" width="9.109375" style="262"/>
    <col min="7" max="7" width="9.33203125" style="262" bestFit="1" customWidth="1"/>
    <col min="8" max="8" width="18.44140625" style="262" customWidth="1"/>
    <col min="9" max="9" width="9.33203125" style="262" bestFit="1" customWidth="1"/>
    <col min="10" max="12" width="19.6640625" style="262" customWidth="1"/>
    <col min="13" max="13" width="18.5546875" style="262" customWidth="1"/>
    <col min="14" max="16384" width="9.109375" style="262"/>
  </cols>
  <sheetData>
    <row r="1" spans="1:14" ht="10.8" customHeight="1" x14ac:dyDescent="0.3">
      <c r="A1" s="253"/>
      <c r="B1" s="253"/>
      <c r="C1" s="254"/>
      <c r="D1" s="269"/>
      <c r="E1" s="98">
        <v>837</v>
      </c>
      <c r="F1" s="98" t="s">
        <v>13</v>
      </c>
      <c r="G1" s="98" t="s">
        <v>17</v>
      </c>
      <c r="H1" s="220" t="s">
        <v>343</v>
      </c>
      <c r="I1" s="98">
        <v>540</v>
      </c>
      <c r="J1" s="220">
        <f>B6</f>
        <v>2728545.96</v>
      </c>
      <c r="K1" s="220">
        <f t="shared" ref="K1:L1" si="0">C6</f>
        <v>2728545.96</v>
      </c>
      <c r="L1" s="220">
        <f t="shared" si="0"/>
        <v>100</v>
      </c>
      <c r="M1" s="123"/>
    </row>
    <row r="2" spans="1:14" ht="145.80000000000001" customHeight="1" x14ac:dyDescent="0.3">
      <c r="A2" s="393" t="s">
        <v>486</v>
      </c>
      <c r="B2" s="387"/>
      <c r="C2" s="387"/>
      <c r="D2" s="387"/>
      <c r="E2" s="100"/>
      <c r="F2" s="100"/>
      <c r="G2" s="100"/>
      <c r="H2" s="100"/>
      <c r="I2" s="100"/>
      <c r="J2" s="100"/>
      <c r="K2" s="100"/>
      <c r="L2" s="100"/>
      <c r="M2" s="263"/>
      <c r="N2" s="263"/>
    </row>
    <row r="3" spans="1:14" ht="20.25" customHeight="1" x14ac:dyDescent="0.3">
      <c r="A3" s="253"/>
      <c r="B3" s="253"/>
      <c r="C3" s="255"/>
      <c r="D3" s="255" t="s">
        <v>0</v>
      </c>
      <c r="E3" s="101"/>
      <c r="F3" s="101"/>
      <c r="G3" s="101"/>
      <c r="H3" s="101"/>
      <c r="I3" s="102"/>
      <c r="J3" s="103"/>
      <c r="K3" s="103"/>
      <c r="L3" s="103"/>
      <c r="M3" s="263"/>
      <c r="N3" s="263"/>
    </row>
    <row r="4" spans="1:14" ht="42.6" customHeight="1" x14ac:dyDescent="0.3">
      <c r="A4" s="94" t="s">
        <v>3</v>
      </c>
      <c r="B4" s="346" t="s">
        <v>379</v>
      </c>
      <c r="C4" s="346" t="s">
        <v>380</v>
      </c>
      <c r="D4" s="346" t="s">
        <v>407</v>
      </c>
      <c r="E4" s="263"/>
      <c r="F4" s="263"/>
      <c r="G4" s="263"/>
      <c r="H4" s="263"/>
      <c r="I4" s="263"/>
      <c r="J4" s="104"/>
      <c r="K4" s="104"/>
      <c r="L4" s="104"/>
      <c r="M4" s="263"/>
      <c r="N4" s="263"/>
    </row>
    <row r="5" spans="1:14" ht="15.6" x14ac:dyDescent="0.3">
      <c r="A5" s="257" t="s">
        <v>111</v>
      </c>
      <c r="B5" s="250">
        <v>2728545.96</v>
      </c>
      <c r="C5" s="250">
        <v>2728545.96</v>
      </c>
      <c r="D5" s="301">
        <f>C5/B5*100</f>
        <v>100</v>
      </c>
      <c r="F5" s="252"/>
      <c r="G5" s="252"/>
      <c r="H5" s="252"/>
      <c r="I5" s="109"/>
      <c r="J5" s="109"/>
      <c r="K5" s="109"/>
    </row>
    <row r="6" spans="1:14" ht="19.5" customHeight="1" x14ac:dyDescent="0.3">
      <c r="A6" s="32" t="s">
        <v>65</v>
      </c>
      <c r="B6" s="34">
        <f t="shared" ref="B6:C6" si="1">SUM(B5:B5)</f>
        <v>2728545.96</v>
      </c>
      <c r="C6" s="34">
        <f t="shared" si="1"/>
        <v>2728545.96</v>
      </c>
      <c r="D6" s="302">
        <f>C6/B6*100</f>
        <v>100</v>
      </c>
    </row>
    <row r="7" spans="1:14" x14ac:dyDescent="0.3">
      <c r="C7" s="95"/>
      <c r="D7" s="95"/>
    </row>
  </sheetData>
  <mergeCells count="1">
    <mergeCell ref="A2:D2"/>
  </mergeCells>
  <pageMargins left="0.39370078740157483" right="0.39370078740157483" top="0.6" bottom="0.74803149606299213" header="0.31496062992125984" footer="0.31496062992125984"/>
  <pageSetup paperSize="9" fitToHeight="0" orientation="portrait"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sheetPr>
  <dimension ref="A1:N11"/>
  <sheetViews>
    <sheetView view="pageBreakPreview" zoomScale="115" zoomScaleNormal="100" zoomScaleSheetLayoutView="115" workbookViewId="0">
      <selection activeCell="A12" sqref="A12:XFD17"/>
    </sheetView>
  </sheetViews>
  <sheetFormatPr defaultColWidth="9.109375" defaultRowHeight="15" x14ac:dyDescent="0.3"/>
  <cols>
    <col min="1" max="1" width="46.44140625" style="262" customWidth="1"/>
    <col min="2" max="2" width="16.33203125" style="262" customWidth="1"/>
    <col min="3" max="3" width="17.6640625" style="262" customWidth="1"/>
    <col min="4" max="4" width="14.77734375" style="262" customWidth="1"/>
    <col min="5" max="6" width="9.109375" style="262"/>
    <col min="7" max="7" width="9.33203125" style="262" bestFit="1" customWidth="1"/>
    <col min="8" max="8" width="18.44140625" style="262" customWidth="1"/>
    <col min="9" max="9" width="9.33203125" style="262" bestFit="1" customWidth="1"/>
    <col min="10" max="12" width="19.6640625" style="262" customWidth="1"/>
    <col min="13" max="13" width="18.5546875" style="262" customWidth="1"/>
    <col min="14" max="16384" width="9.109375" style="262"/>
  </cols>
  <sheetData>
    <row r="1" spans="1:14" ht="23.25" customHeight="1" x14ac:dyDescent="0.3">
      <c r="A1" s="253"/>
      <c r="B1" s="253"/>
      <c r="C1" s="254"/>
      <c r="D1" s="269"/>
      <c r="E1" s="98" t="s">
        <v>40</v>
      </c>
      <c r="F1" s="98" t="s">
        <v>13</v>
      </c>
      <c r="G1" s="98" t="s">
        <v>32</v>
      </c>
      <c r="H1" s="220" t="s">
        <v>488</v>
      </c>
      <c r="I1" s="98">
        <v>540</v>
      </c>
      <c r="J1" s="220">
        <f>B10</f>
        <v>15160538.880000001</v>
      </c>
      <c r="K1" s="220">
        <f t="shared" ref="K1:L1" si="0">C10</f>
        <v>15160538.880000001</v>
      </c>
      <c r="L1" s="220">
        <f t="shared" si="0"/>
        <v>100</v>
      </c>
      <c r="M1" s="123"/>
    </row>
    <row r="2" spans="1:14" ht="79.8" customHeight="1" x14ac:dyDescent="0.3">
      <c r="A2" s="393" t="s">
        <v>487</v>
      </c>
      <c r="B2" s="387"/>
      <c r="C2" s="387"/>
      <c r="D2" s="387"/>
      <c r="E2" s="100"/>
      <c r="F2" s="100"/>
      <c r="G2" s="100"/>
      <c r="H2" s="100"/>
      <c r="I2" s="100"/>
      <c r="J2" s="100"/>
      <c r="K2" s="100"/>
      <c r="L2" s="100"/>
      <c r="M2" s="263"/>
      <c r="N2" s="263"/>
    </row>
    <row r="3" spans="1:14" ht="20.25" customHeight="1" x14ac:dyDescent="0.3">
      <c r="A3" s="253"/>
      <c r="B3" s="253"/>
      <c r="C3" s="255"/>
      <c r="D3" s="255" t="s">
        <v>0</v>
      </c>
      <c r="E3" s="101"/>
      <c r="F3" s="101"/>
      <c r="G3" s="101"/>
      <c r="H3" s="101"/>
      <c r="I3" s="102"/>
      <c r="J3" s="103"/>
      <c r="K3" s="103"/>
      <c r="L3" s="103"/>
      <c r="M3" s="263"/>
      <c r="N3" s="263"/>
    </row>
    <row r="4" spans="1:14" ht="44.4" customHeight="1" x14ac:dyDescent="0.3">
      <c r="A4" s="94" t="s">
        <v>3</v>
      </c>
      <c r="B4" s="346" t="s">
        <v>379</v>
      </c>
      <c r="C4" s="346" t="s">
        <v>380</v>
      </c>
      <c r="D4" s="346" t="s">
        <v>407</v>
      </c>
      <c r="E4" s="263"/>
      <c r="F4" s="263"/>
      <c r="G4" s="263"/>
      <c r="H4" s="263"/>
      <c r="I4" s="263"/>
      <c r="J4" s="104"/>
      <c r="K4" s="104"/>
      <c r="L4" s="104"/>
      <c r="M4" s="263"/>
      <c r="N4" s="263"/>
    </row>
    <row r="5" spans="1:14" ht="15.6" x14ac:dyDescent="0.3">
      <c r="A5" s="256" t="s">
        <v>111</v>
      </c>
      <c r="B5" s="193">
        <v>4379986.9400000004</v>
      </c>
      <c r="C5" s="193">
        <v>4379986.9400000004</v>
      </c>
      <c r="D5" s="298">
        <f>C5/B5*100</f>
        <v>100</v>
      </c>
      <c r="E5" s="263"/>
      <c r="F5" s="263"/>
      <c r="G5" s="263"/>
      <c r="H5" s="263"/>
      <c r="I5" s="263"/>
      <c r="J5" s="104"/>
      <c r="K5" s="104"/>
      <c r="L5" s="104"/>
      <c r="M5" s="263"/>
      <c r="N5" s="263"/>
    </row>
    <row r="6" spans="1:14" ht="15.6" x14ac:dyDescent="0.3">
      <c r="A6" s="256" t="s">
        <v>354</v>
      </c>
      <c r="B6" s="193">
        <v>5139769.53</v>
      </c>
      <c r="C6" s="193">
        <v>5139769.53</v>
      </c>
      <c r="D6" s="298">
        <f t="shared" ref="D6:D10" si="1">C6/B6*100</f>
        <v>100</v>
      </c>
      <c r="E6" s="263"/>
      <c r="F6" s="263"/>
      <c r="G6" s="263"/>
      <c r="H6" s="263"/>
      <c r="I6" s="263"/>
      <c r="J6" s="104"/>
      <c r="K6" s="104"/>
      <c r="L6" s="104"/>
      <c r="M6" s="263"/>
      <c r="N6" s="263"/>
    </row>
    <row r="7" spans="1:14" ht="15.6" x14ac:dyDescent="0.3">
      <c r="A7" s="256" t="s">
        <v>56</v>
      </c>
      <c r="B7" s="193">
        <v>2666928.11</v>
      </c>
      <c r="C7" s="193">
        <v>2666928.11</v>
      </c>
      <c r="D7" s="298">
        <f t="shared" si="1"/>
        <v>100</v>
      </c>
      <c r="E7" s="263"/>
      <c r="F7" s="263"/>
      <c r="G7" s="263"/>
      <c r="H7" s="263"/>
      <c r="I7" s="263"/>
      <c r="J7" s="104"/>
      <c r="K7" s="104"/>
      <c r="L7" s="104"/>
      <c r="M7" s="263"/>
      <c r="N7" s="263"/>
    </row>
    <row r="8" spans="1:14" ht="15.6" x14ac:dyDescent="0.3">
      <c r="A8" s="256" t="s">
        <v>39</v>
      </c>
      <c r="B8" s="193">
        <v>2210782.42</v>
      </c>
      <c r="C8" s="193">
        <v>2210782.42</v>
      </c>
      <c r="D8" s="298">
        <f t="shared" si="1"/>
        <v>100</v>
      </c>
      <c r="E8" s="263"/>
      <c r="F8" s="263"/>
      <c r="G8" s="263"/>
      <c r="H8" s="263"/>
      <c r="I8" s="263"/>
      <c r="J8" s="104"/>
      <c r="K8" s="104"/>
      <c r="L8" s="104"/>
      <c r="M8" s="263"/>
      <c r="N8" s="263"/>
    </row>
    <row r="9" spans="1:14" ht="15.6" x14ac:dyDescent="0.3">
      <c r="A9" s="256" t="s">
        <v>357</v>
      </c>
      <c r="B9" s="193">
        <v>763071.88</v>
      </c>
      <c r="C9" s="193">
        <v>763071.88</v>
      </c>
      <c r="D9" s="298">
        <f t="shared" si="1"/>
        <v>100</v>
      </c>
      <c r="E9" s="263"/>
      <c r="F9" s="263"/>
      <c r="G9" s="263"/>
      <c r="H9" s="263"/>
      <c r="I9" s="263"/>
      <c r="J9" s="104"/>
      <c r="K9" s="104"/>
      <c r="L9" s="104"/>
      <c r="M9" s="263"/>
      <c r="N9" s="263"/>
    </row>
    <row r="10" spans="1:14" ht="19.5" customHeight="1" x14ac:dyDescent="0.3">
      <c r="A10" s="32" t="s">
        <v>65</v>
      </c>
      <c r="B10" s="34">
        <f>SUM(B5:B9)</f>
        <v>15160538.880000001</v>
      </c>
      <c r="C10" s="34">
        <f t="shared" ref="C10" si="2">SUM(C5:C9)</f>
        <v>15160538.880000001</v>
      </c>
      <c r="D10" s="299">
        <f t="shared" si="1"/>
        <v>100</v>
      </c>
    </row>
    <row r="11" spans="1:14" x14ac:dyDescent="0.3">
      <c r="C11" s="95"/>
      <c r="D11" s="95"/>
    </row>
  </sheetData>
  <mergeCells count="1">
    <mergeCell ref="A2:D2"/>
  </mergeCells>
  <pageMargins left="0.39370078740157483" right="0.39370078740157483" top="0.56000000000000005" bottom="0.74803149606299213" header="0.31496062992125984" footer="0.31496062992125984"/>
  <pageSetup paperSize="9" fitToHeight="0" orientation="portrait"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sheetPr>
  <dimension ref="A1:O10"/>
  <sheetViews>
    <sheetView view="pageBreakPreview" zoomScale="115" zoomScaleNormal="100" zoomScaleSheetLayoutView="115" workbookViewId="0">
      <selection activeCell="A9" sqref="A9:XFD14"/>
    </sheetView>
  </sheetViews>
  <sheetFormatPr defaultColWidth="9.109375" defaultRowHeight="15" x14ac:dyDescent="0.3"/>
  <cols>
    <col min="1" max="1" width="41.21875" style="262" customWidth="1"/>
    <col min="2" max="2" width="17.109375" style="262" customWidth="1"/>
    <col min="3" max="3" width="17.77734375" style="262" customWidth="1"/>
    <col min="4" max="4" width="16.109375" style="262" customWidth="1"/>
    <col min="5" max="5" width="13.6640625" style="262" customWidth="1"/>
    <col min="6" max="7" width="9.109375" style="262"/>
    <col min="8" max="8" width="9.33203125" style="262" bestFit="1" customWidth="1"/>
    <col min="9" max="9" width="18.44140625" style="262" customWidth="1"/>
    <col min="10" max="10" width="9.33203125" style="262" bestFit="1" customWidth="1"/>
    <col min="11" max="13" width="19.6640625" style="262" customWidth="1"/>
    <col min="14" max="14" width="18.5546875" style="262" customWidth="1"/>
    <col min="15" max="16384" width="9.109375" style="262"/>
  </cols>
  <sheetData>
    <row r="1" spans="1:15" ht="12.6" customHeight="1" x14ac:dyDescent="0.3">
      <c r="A1" s="253"/>
      <c r="B1" s="253"/>
      <c r="C1" s="291"/>
      <c r="D1" s="254"/>
      <c r="E1" s="269"/>
      <c r="F1" s="98" t="s">
        <v>49</v>
      </c>
      <c r="G1" s="98" t="s">
        <v>47</v>
      </c>
      <c r="H1" s="98" t="s">
        <v>9</v>
      </c>
      <c r="I1" s="98" t="s">
        <v>361</v>
      </c>
      <c r="J1" s="98" t="s">
        <v>360</v>
      </c>
      <c r="K1" s="220">
        <f>B6</f>
        <v>36698505</v>
      </c>
      <c r="L1" s="220">
        <f t="shared" ref="L1:M1" si="0">D6</f>
        <v>13050012.02</v>
      </c>
      <c r="M1" s="220">
        <f t="shared" si="0"/>
        <v>50.481288743826369</v>
      </c>
      <c r="N1" s="123"/>
    </row>
    <row r="2" spans="1:15" ht="118.8" customHeight="1" x14ac:dyDescent="0.3">
      <c r="A2" s="393" t="s">
        <v>489</v>
      </c>
      <c r="B2" s="387"/>
      <c r="C2" s="387"/>
      <c r="D2" s="387"/>
      <c r="E2" s="387"/>
      <c r="F2" s="100"/>
      <c r="G2" s="100"/>
      <c r="H2" s="100"/>
      <c r="I2" s="100"/>
      <c r="J2" s="100"/>
      <c r="K2" s="100"/>
      <c r="L2" s="100"/>
      <c r="M2" s="100"/>
      <c r="N2" s="263"/>
      <c r="O2" s="263"/>
    </row>
    <row r="3" spans="1:15" ht="20.25" customHeight="1" x14ac:dyDescent="0.3">
      <c r="A3" s="253"/>
      <c r="B3" s="253"/>
      <c r="C3" s="291"/>
      <c r="D3" s="255"/>
      <c r="E3" s="255" t="s">
        <v>0</v>
      </c>
      <c r="F3" s="101"/>
      <c r="G3" s="101"/>
      <c r="H3" s="101"/>
      <c r="I3" s="101"/>
      <c r="J3" s="102"/>
      <c r="K3" s="103"/>
      <c r="L3" s="103"/>
      <c r="M3" s="103"/>
      <c r="N3" s="263"/>
      <c r="O3" s="263"/>
    </row>
    <row r="4" spans="1:15" ht="104.4" customHeight="1" x14ac:dyDescent="0.3">
      <c r="A4" s="94" t="s">
        <v>3</v>
      </c>
      <c r="B4" s="295" t="s">
        <v>382</v>
      </c>
      <c r="C4" s="295" t="s">
        <v>383</v>
      </c>
      <c r="D4" s="295" t="s">
        <v>380</v>
      </c>
      <c r="E4" s="295" t="s">
        <v>384</v>
      </c>
      <c r="F4" s="263"/>
      <c r="G4" s="263"/>
      <c r="H4" s="263"/>
      <c r="I4" s="263"/>
      <c r="J4" s="263"/>
      <c r="K4" s="104"/>
      <c r="L4" s="104"/>
      <c r="M4" s="104"/>
      <c r="N4" s="263"/>
      <c r="O4" s="263"/>
    </row>
    <row r="5" spans="1:15" ht="16.8" customHeight="1" x14ac:dyDescent="0.3">
      <c r="A5" s="256" t="s">
        <v>63</v>
      </c>
      <c r="B5" s="193">
        <v>36698505</v>
      </c>
      <c r="C5" s="193">
        <v>25851186.34</v>
      </c>
      <c r="D5" s="193">
        <v>13050012.02</v>
      </c>
      <c r="E5" s="298">
        <f>D5/C5*100</f>
        <v>50.481288743826369</v>
      </c>
      <c r="F5" s="263"/>
      <c r="G5" s="263"/>
      <c r="H5" s="263"/>
      <c r="I5" s="263"/>
      <c r="J5" s="263"/>
      <c r="K5" s="104"/>
      <c r="L5" s="104"/>
      <c r="M5" s="104"/>
      <c r="N5" s="263"/>
      <c r="O5" s="263"/>
    </row>
    <row r="6" spans="1:15" ht="19.5" customHeight="1" x14ac:dyDescent="0.3">
      <c r="A6" s="32" t="s">
        <v>65</v>
      </c>
      <c r="B6" s="34">
        <f>SUM(B5:B5)</f>
        <v>36698505</v>
      </c>
      <c r="C6" s="34">
        <f>SUM(C5:C5)</f>
        <v>25851186.34</v>
      </c>
      <c r="D6" s="34">
        <f>SUM(D5:D5)</f>
        <v>13050012.02</v>
      </c>
      <c r="E6" s="299">
        <f>D6/C6*100</f>
        <v>50.481288743826369</v>
      </c>
    </row>
    <row r="7" spans="1:15" x14ac:dyDescent="0.3">
      <c r="D7" s="95"/>
      <c r="E7" s="95"/>
    </row>
    <row r="8" spans="1:15" ht="15.6" x14ac:dyDescent="0.3">
      <c r="B8" s="236"/>
      <c r="C8" s="236"/>
      <c r="D8" s="236"/>
      <c r="E8" s="236"/>
    </row>
    <row r="10" spans="1:15" ht="58.2" customHeight="1" x14ac:dyDescent="0.3">
      <c r="A10" s="391" t="s">
        <v>490</v>
      </c>
      <c r="B10" s="391"/>
      <c r="C10" s="391"/>
      <c r="D10" s="391"/>
      <c r="E10" s="391"/>
    </row>
  </sheetData>
  <mergeCells count="2">
    <mergeCell ref="A10:E10"/>
    <mergeCell ref="A2:E2"/>
  </mergeCells>
  <pageMargins left="0.39370078740157483" right="0.39370078740157483" top="0.42" bottom="0.74803149606299213" header="0.31496062992125984" footer="0.31496062992125984"/>
  <pageSetup paperSize="9" scale="90" fitToHeight="0" orientation="portrait"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N8"/>
  <sheetViews>
    <sheetView view="pageBreakPreview" zoomScale="115" zoomScaleNormal="100" zoomScaleSheetLayoutView="115" workbookViewId="0">
      <selection activeCell="A9" sqref="A9:XFD14"/>
    </sheetView>
  </sheetViews>
  <sheetFormatPr defaultColWidth="9.109375" defaultRowHeight="15" x14ac:dyDescent="0.3"/>
  <cols>
    <col min="1" max="1" width="44.33203125" style="262" customWidth="1"/>
    <col min="2" max="2" width="16.88671875" style="262" customWidth="1"/>
    <col min="3" max="3" width="16.77734375" style="262" customWidth="1"/>
    <col min="4" max="4" width="15" style="262" customWidth="1"/>
    <col min="5" max="6" width="9.109375" style="262"/>
    <col min="7" max="7" width="9.33203125" style="262" bestFit="1" customWidth="1"/>
    <col min="8" max="8" width="18.44140625" style="262" customWidth="1"/>
    <col min="9" max="9" width="9.33203125" style="262" bestFit="1" customWidth="1"/>
    <col min="10" max="12" width="19.6640625" style="262" customWidth="1"/>
    <col min="13" max="13" width="18.5546875" style="262" customWidth="1"/>
    <col min="14" max="16384" width="9.109375" style="262"/>
  </cols>
  <sheetData>
    <row r="1" spans="1:14" ht="14.4" customHeight="1" x14ac:dyDescent="0.3">
      <c r="A1" s="253"/>
      <c r="B1" s="253"/>
      <c r="C1" s="254"/>
      <c r="D1" s="290"/>
      <c r="E1" s="98">
        <v>812</v>
      </c>
      <c r="F1" s="98" t="s">
        <v>14</v>
      </c>
      <c r="G1" s="220" t="s">
        <v>11</v>
      </c>
      <c r="H1" s="98" t="s">
        <v>371</v>
      </c>
      <c r="I1" s="98">
        <v>540</v>
      </c>
      <c r="J1" s="220">
        <f>B6</f>
        <v>190000000</v>
      </c>
      <c r="K1" s="220">
        <f t="shared" ref="K1:L1" si="0">C6</f>
        <v>3011396.94</v>
      </c>
      <c r="L1" s="220">
        <f t="shared" si="0"/>
        <v>1.5849457578947366</v>
      </c>
      <c r="M1" s="123"/>
    </row>
    <row r="2" spans="1:14" ht="108.6" customHeight="1" x14ac:dyDescent="0.3">
      <c r="A2" s="393" t="s">
        <v>491</v>
      </c>
      <c r="B2" s="393"/>
      <c r="C2" s="393"/>
      <c r="D2" s="393"/>
      <c r="E2" s="100"/>
      <c r="F2" s="100"/>
      <c r="G2" s="100"/>
      <c r="H2" s="100"/>
      <c r="I2" s="100"/>
      <c r="J2" s="100"/>
      <c r="K2" s="100"/>
      <c r="L2" s="100"/>
      <c r="M2" s="263"/>
      <c r="N2" s="263"/>
    </row>
    <row r="3" spans="1:14" ht="20.25" customHeight="1" x14ac:dyDescent="0.3">
      <c r="A3" s="253"/>
      <c r="B3" s="253"/>
      <c r="C3" s="255"/>
      <c r="D3" s="255" t="s">
        <v>0</v>
      </c>
      <c r="E3" s="101"/>
      <c r="F3" s="101"/>
      <c r="G3" s="101"/>
      <c r="H3" s="101"/>
      <c r="I3" s="102"/>
      <c r="J3" s="103"/>
      <c r="K3" s="103"/>
      <c r="L3" s="103"/>
      <c r="M3" s="263"/>
      <c r="N3" s="263"/>
    </row>
    <row r="4" spans="1:14" ht="39.6" customHeight="1" x14ac:dyDescent="0.3">
      <c r="A4" s="94" t="s">
        <v>3</v>
      </c>
      <c r="B4" s="346" t="s">
        <v>379</v>
      </c>
      <c r="C4" s="346" t="s">
        <v>380</v>
      </c>
      <c r="D4" s="346" t="s">
        <v>407</v>
      </c>
      <c r="E4" s="263"/>
      <c r="F4" s="263"/>
      <c r="G4" s="263"/>
      <c r="H4" s="263"/>
      <c r="I4" s="263"/>
      <c r="J4" s="104"/>
      <c r="K4" s="104"/>
      <c r="L4" s="104"/>
      <c r="M4" s="263"/>
      <c r="N4" s="263"/>
    </row>
    <row r="5" spans="1:14" ht="15.6" x14ac:dyDescent="0.3">
      <c r="A5" s="38" t="s">
        <v>5</v>
      </c>
      <c r="B5" s="296">
        <v>190000000</v>
      </c>
      <c r="C5" s="296">
        <v>3011396.94</v>
      </c>
      <c r="D5" s="301">
        <f>C5/B5*100</f>
        <v>1.5849457578947366</v>
      </c>
      <c r="E5" s="263"/>
      <c r="F5" s="109"/>
      <c r="G5" s="109"/>
      <c r="H5" s="109"/>
      <c r="I5" s="109"/>
      <c r="J5" s="109"/>
      <c r="K5" s="109"/>
      <c r="L5" s="109"/>
      <c r="M5" s="263"/>
      <c r="N5" s="263"/>
    </row>
    <row r="6" spans="1:14" ht="21" customHeight="1" x14ac:dyDescent="0.3">
      <c r="A6" s="32" t="s">
        <v>65</v>
      </c>
      <c r="B6" s="34">
        <f>SUM(B5:B5)</f>
        <v>190000000</v>
      </c>
      <c r="C6" s="34">
        <f>SUM(C5:C5)</f>
        <v>3011396.94</v>
      </c>
      <c r="D6" s="302">
        <f>C6/B6*100</f>
        <v>1.5849457578947366</v>
      </c>
    </row>
    <row r="7" spans="1:14" x14ac:dyDescent="0.3">
      <c r="C7" s="95"/>
      <c r="D7" s="95"/>
    </row>
    <row r="8" spans="1:14" ht="15.6" x14ac:dyDescent="0.3">
      <c r="B8" s="236"/>
      <c r="C8" s="236"/>
      <c r="D8" s="236"/>
    </row>
  </sheetData>
  <mergeCells count="1">
    <mergeCell ref="A2:D2"/>
  </mergeCells>
  <pageMargins left="0.39370078740157483" right="0.39370078740157483" top="0.5" bottom="0.74803149606299213" header="0.31496062992125984" footer="0.31496062992125984"/>
  <pageSetup paperSize="9" fitToHeight="0" orientation="portrait"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O40"/>
  <sheetViews>
    <sheetView view="pageBreakPreview" topLeftCell="A16" zoomScale="115" zoomScaleNormal="100" zoomScaleSheetLayoutView="115" workbookViewId="0">
      <selection activeCell="J40" sqref="J40"/>
    </sheetView>
  </sheetViews>
  <sheetFormatPr defaultColWidth="9.109375" defaultRowHeight="15" x14ac:dyDescent="0.3"/>
  <cols>
    <col min="1" max="1" width="39.44140625" style="262" customWidth="1"/>
    <col min="2" max="2" width="17.21875" style="262" customWidth="1"/>
    <col min="3" max="3" width="17.88671875" style="262" customWidth="1"/>
    <col min="4" max="4" width="16.77734375" style="262" customWidth="1"/>
    <col min="5" max="5" width="13.33203125" style="262" customWidth="1"/>
    <col min="6" max="7" width="9.109375" style="262"/>
    <col min="8" max="8" width="9.33203125" style="262" bestFit="1" customWidth="1"/>
    <col min="9" max="9" width="18.44140625" style="262" customWidth="1"/>
    <col min="10" max="10" width="9.33203125" style="262" bestFit="1" customWidth="1"/>
    <col min="11" max="13" width="19.6640625" style="262" customWidth="1"/>
    <col min="14" max="14" width="18.5546875" style="262" customWidth="1"/>
    <col min="15" max="16384" width="9.109375" style="262"/>
  </cols>
  <sheetData>
    <row r="1" spans="1:15" ht="10.8" customHeight="1" x14ac:dyDescent="0.3">
      <c r="A1" s="253"/>
      <c r="B1" s="253"/>
      <c r="C1" s="291"/>
      <c r="D1" s="254"/>
      <c r="E1" s="290"/>
      <c r="F1" s="220" t="s">
        <v>20</v>
      </c>
      <c r="G1" s="98" t="s">
        <v>21</v>
      </c>
      <c r="H1" s="220" t="s">
        <v>11</v>
      </c>
      <c r="I1" s="220" t="s">
        <v>369</v>
      </c>
      <c r="J1" s="98">
        <v>540</v>
      </c>
      <c r="K1" s="220">
        <f>B36</f>
        <v>12499200</v>
      </c>
      <c r="L1" s="220">
        <f t="shared" ref="L1:M1" si="0">D36</f>
        <v>11380152.510000002</v>
      </c>
      <c r="M1" s="220">
        <f t="shared" si="0"/>
        <v>99.202835785766609</v>
      </c>
      <c r="N1" s="123"/>
    </row>
    <row r="2" spans="1:15" ht="141" customHeight="1" x14ac:dyDescent="0.3">
      <c r="A2" s="393" t="s">
        <v>492</v>
      </c>
      <c r="B2" s="393"/>
      <c r="C2" s="393"/>
      <c r="D2" s="393"/>
      <c r="E2" s="393"/>
      <c r="F2" s="100"/>
      <c r="G2" s="100"/>
      <c r="H2" s="100"/>
      <c r="I2" s="100"/>
      <c r="J2" s="100"/>
      <c r="K2" s="100"/>
      <c r="L2" s="100"/>
      <c r="M2" s="100"/>
      <c r="N2" s="263"/>
      <c r="O2" s="263"/>
    </row>
    <row r="3" spans="1:15" ht="15.6" customHeight="1" x14ac:dyDescent="0.3">
      <c r="A3" s="253"/>
      <c r="B3" s="253"/>
      <c r="C3" s="291"/>
      <c r="D3" s="255"/>
      <c r="E3" s="255" t="s">
        <v>0</v>
      </c>
      <c r="F3" s="101"/>
      <c r="G3" s="101"/>
      <c r="H3" s="101"/>
      <c r="I3" s="101"/>
      <c r="J3" s="102"/>
      <c r="K3" s="103"/>
      <c r="L3" s="103"/>
      <c r="M3" s="103"/>
      <c r="N3" s="263"/>
      <c r="O3" s="263"/>
    </row>
    <row r="4" spans="1:15" ht="100.8" customHeight="1" x14ac:dyDescent="0.3">
      <c r="A4" s="94" t="s">
        <v>3</v>
      </c>
      <c r="B4" s="295" t="s">
        <v>382</v>
      </c>
      <c r="C4" s="295" t="s">
        <v>383</v>
      </c>
      <c r="D4" s="295" t="s">
        <v>380</v>
      </c>
      <c r="E4" s="295" t="s">
        <v>384</v>
      </c>
      <c r="F4" s="263"/>
      <c r="G4" s="263"/>
      <c r="H4" s="263"/>
      <c r="I4" s="263"/>
      <c r="J4" s="263"/>
      <c r="K4" s="104"/>
      <c r="L4" s="104"/>
      <c r="M4" s="104"/>
      <c r="N4" s="263"/>
      <c r="O4" s="263"/>
    </row>
    <row r="5" spans="1:15" ht="15.6" x14ac:dyDescent="0.3">
      <c r="A5" s="38" t="s">
        <v>5</v>
      </c>
      <c r="B5" s="296">
        <v>3072720</v>
      </c>
      <c r="C5" s="296">
        <v>2753320</v>
      </c>
      <c r="D5" s="296">
        <v>2753298.49</v>
      </c>
      <c r="E5" s="301">
        <f>D5/C5*100</f>
        <v>99.999218761349937</v>
      </c>
      <c r="F5" s="263"/>
      <c r="G5" s="109"/>
      <c r="H5" s="109"/>
      <c r="I5" s="109"/>
      <c r="J5" s="109"/>
      <c r="K5" s="109"/>
      <c r="L5" s="109"/>
      <c r="M5" s="109"/>
      <c r="N5" s="263"/>
      <c r="O5" s="263"/>
    </row>
    <row r="6" spans="1:15" ht="15.6" x14ac:dyDescent="0.3">
      <c r="A6" s="38" t="s">
        <v>6</v>
      </c>
      <c r="B6" s="296">
        <v>546840</v>
      </c>
      <c r="C6" s="296">
        <v>546840</v>
      </c>
      <c r="D6" s="296">
        <v>546840</v>
      </c>
      <c r="E6" s="301">
        <f t="shared" ref="E6:E36" si="1">D6/C6*100</f>
        <v>100</v>
      </c>
      <c r="F6" s="263"/>
      <c r="G6" s="109"/>
      <c r="H6" s="109"/>
      <c r="I6" s="109"/>
      <c r="J6" s="109"/>
      <c r="K6" s="109"/>
      <c r="L6" s="109"/>
      <c r="M6" s="263"/>
      <c r="N6" s="263"/>
      <c r="O6" s="263"/>
    </row>
    <row r="7" spans="1:15" ht="15.6" x14ac:dyDescent="0.3">
      <c r="A7" s="38" t="s">
        <v>59</v>
      </c>
      <c r="B7" s="296">
        <v>703080</v>
      </c>
      <c r="C7" s="296">
        <v>680680</v>
      </c>
      <c r="D7" s="296">
        <v>675415.89</v>
      </c>
      <c r="E7" s="301">
        <f t="shared" si="1"/>
        <v>99.226639536933661</v>
      </c>
      <c r="F7" s="263"/>
      <c r="G7" s="109"/>
      <c r="H7" s="109"/>
      <c r="I7" s="109"/>
      <c r="J7" s="109"/>
      <c r="K7" s="109"/>
      <c r="L7" s="109"/>
      <c r="M7" s="263"/>
      <c r="N7" s="263"/>
      <c r="O7" s="263"/>
    </row>
    <row r="8" spans="1:15" ht="15.6" x14ac:dyDescent="0.3">
      <c r="A8" s="38" t="s">
        <v>114</v>
      </c>
      <c r="B8" s="296">
        <v>208320</v>
      </c>
      <c r="C8" s="296">
        <v>156320</v>
      </c>
      <c r="D8" s="296">
        <v>156240</v>
      </c>
      <c r="E8" s="301">
        <f t="shared" si="1"/>
        <v>99.948822927328564</v>
      </c>
      <c r="F8" s="263"/>
      <c r="G8" s="109"/>
      <c r="H8" s="109"/>
      <c r="I8" s="109"/>
      <c r="J8" s="109"/>
      <c r="K8" s="109"/>
      <c r="L8" s="109"/>
      <c r="M8" s="263"/>
      <c r="N8" s="263"/>
      <c r="O8" s="263"/>
    </row>
    <row r="9" spans="1:15" ht="15.6" x14ac:dyDescent="0.3">
      <c r="A9" s="38" t="s">
        <v>98</v>
      </c>
      <c r="B9" s="296">
        <v>78120</v>
      </c>
      <c r="C9" s="296">
        <v>58620</v>
      </c>
      <c r="D9" s="296">
        <v>58590</v>
      </c>
      <c r="E9" s="301">
        <f t="shared" si="1"/>
        <v>99.948822927328564</v>
      </c>
      <c r="G9" s="252"/>
      <c r="H9" s="252"/>
      <c r="I9" s="252"/>
      <c r="J9" s="109"/>
      <c r="K9" s="109"/>
      <c r="L9" s="109"/>
    </row>
    <row r="10" spans="1:15" ht="15.6" x14ac:dyDescent="0.3">
      <c r="A10" s="38" t="s">
        <v>103</v>
      </c>
      <c r="B10" s="296">
        <v>234360</v>
      </c>
      <c r="C10" s="296">
        <v>175860</v>
      </c>
      <c r="D10" s="296">
        <v>175770</v>
      </c>
      <c r="E10" s="301">
        <f t="shared" si="1"/>
        <v>99.948822927328564</v>
      </c>
      <c r="G10" s="252"/>
      <c r="H10" s="252"/>
      <c r="I10" s="252"/>
      <c r="J10" s="109"/>
      <c r="K10" s="109"/>
      <c r="L10" s="109"/>
    </row>
    <row r="11" spans="1:15" ht="15.6" x14ac:dyDescent="0.3">
      <c r="A11" s="38" t="s">
        <v>104</v>
      </c>
      <c r="B11" s="296">
        <v>598920</v>
      </c>
      <c r="C11" s="296">
        <v>598920</v>
      </c>
      <c r="D11" s="296">
        <v>581339.30000000005</v>
      </c>
      <c r="E11" s="301">
        <f t="shared" si="1"/>
        <v>97.064599612636087</v>
      </c>
      <c r="G11" s="252"/>
      <c r="H11" s="252"/>
      <c r="I11" s="252"/>
      <c r="J11" s="109"/>
      <c r="K11" s="109"/>
      <c r="L11" s="109"/>
    </row>
    <row r="12" spans="1:15" ht="15.6" x14ac:dyDescent="0.3">
      <c r="A12" s="38" t="s">
        <v>105</v>
      </c>
      <c r="B12" s="296">
        <v>286440</v>
      </c>
      <c r="C12" s="296">
        <v>214840</v>
      </c>
      <c r="D12" s="296">
        <v>214830</v>
      </c>
      <c r="E12" s="301">
        <f t="shared" si="1"/>
        <v>99.995345373301063</v>
      </c>
      <c r="G12" s="252"/>
      <c r="H12" s="252"/>
      <c r="I12" s="252"/>
      <c r="J12" s="109"/>
      <c r="K12" s="109"/>
      <c r="L12" s="109"/>
    </row>
    <row r="13" spans="1:15" ht="15.6" x14ac:dyDescent="0.3">
      <c r="A13" s="38" t="s">
        <v>106</v>
      </c>
      <c r="B13" s="296">
        <v>156240</v>
      </c>
      <c r="C13" s="296">
        <v>117240</v>
      </c>
      <c r="D13" s="296">
        <v>117180</v>
      </c>
      <c r="E13" s="301">
        <f t="shared" si="1"/>
        <v>99.948822927328564</v>
      </c>
      <c r="G13" s="252"/>
      <c r="H13" s="252"/>
      <c r="I13" s="252"/>
      <c r="J13" s="109"/>
      <c r="K13" s="109"/>
      <c r="L13" s="109"/>
    </row>
    <row r="14" spans="1:15" ht="15.6" x14ac:dyDescent="0.3">
      <c r="A14" s="38" t="s">
        <v>97</v>
      </c>
      <c r="B14" s="296">
        <v>130200</v>
      </c>
      <c r="C14" s="296">
        <v>97700</v>
      </c>
      <c r="D14" s="296">
        <v>97650</v>
      </c>
      <c r="E14" s="301">
        <f t="shared" si="1"/>
        <v>99.948822927328564</v>
      </c>
      <c r="G14" s="252"/>
      <c r="H14" s="252"/>
      <c r="I14" s="252"/>
      <c r="J14" s="109"/>
      <c r="K14" s="109"/>
      <c r="L14" s="109"/>
    </row>
    <row r="15" spans="1:15" ht="15.6" x14ac:dyDescent="0.3">
      <c r="A15" s="38" t="s">
        <v>95</v>
      </c>
      <c r="B15" s="296">
        <v>416640</v>
      </c>
      <c r="C15" s="296">
        <v>416640</v>
      </c>
      <c r="D15" s="296">
        <v>404846.76</v>
      </c>
      <c r="E15" s="301">
        <f t="shared" si="1"/>
        <v>97.169441244239636</v>
      </c>
      <c r="G15" s="252"/>
      <c r="H15" s="252"/>
      <c r="I15" s="252"/>
      <c r="J15" s="109"/>
      <c r="K15" s="109"/>
      <c r="L15" s="109"/>
    </row>
    <row r="16" spans="1:15" ht="15.6" x14ac:dyDescent="0.3">
      <c r="A16" s="38" t="s">
        <v>63</v>
      </c>
      <c r="B16" s="296">
        <v>78120</v>
      </c>
      <c r="C16" s="296">
        <v>78120</v>
      </c>
      <c r="D16" s="296">
        <v>78120</v>
      </c>
      <c r="E16" s="301">
        <f t="shared" si="1"/>
        <v>100</v>
      </c>
      <c r="G16" s="252"/>
      <c r="H16" s="252"/>
      <c r="I16" s="252"/>
      <c r="J16" s="109"/>
      <c r="K16" s="109"/>
      <c r="L16" s="109"/>
    </row>
    <row r="17" spans="1:12" ht="15.6" x14ac:dyDescent="0.3">
      <c r="A17" s="38" t="s">
        <v>7</v>
      </c>
      <c r="B17" s="296">
        <v>416640</v>
      </c>
      <c r="C17" s="296">
        <v>416640</v>
      </c>
      <c r="D17" s="296">
        <v>416640</v>
      </c>
      <c r="E17" s="301">
        <f t="shared" si="1"/>
        <v>100</v>
      </c>
      <c r="G17" s="252"/>
      <c r="H17" s="252"/>
      <c r="I17" s="252"/>
      <c r="J17" s="109"/>
      <c r="K17" s="109"/>
      <c r="L17" s="109"/>
    </row>
    <row r="18" spans="1:12" ht="15.6" x14ac:dyDescent="0.3">
      <c r="A18" s="38" t="s">
        <v>133</v>
      </c>
      <c r="B18" s="296">
        <v>234360</v>
      </c>
      <c r="C18" s="296">
        <v>175860</v>
      </c>
      <c r="D18" s="296">
        <v>175770</v>
      </c>
      <c r="E18" s="301">
        <f t="shared" si="1"/>
        <v>99.948822927328564</v>
      </c>
      <c r="G18" s="252"/>
      <c r="H18" s="252"/>
      <c r="I18" s="252"/>
      <c r="J18" s="109"/>
      <c r="K18" s="109"/>
      <c r="L18" s="109"/>
    </row>
    <row r="19" spans="1:12" ht="15.6" x14ac:dyDescent="0.3">
      <c r="A19" s="38" t="s">
        <v>96</v>
      </c>
      <c r="B19" s="296">
        <v>442680</v>
      </c>
      <c r="C19" s="296">
        <v>442680</v>
      </c>
      <c r="D19" s="296">
        <v>410014.26</v>
      </c>
      <c r="E19" s="301">
        <f t="shared" si="1"/>
        <v>92.620913526701003</v>
      </c>
      <c r="G19" s="252"/>
      <c r="H19" s="252"/>
      <c r="I19" s="252"/>
      <c r="J19" s="109"/>
      <c r="K19" s="109"/>
      <c r="L19" s="109"/>
    </row>
    <row r="20" spans="1:12" ht="15.6" x14ac:dyDescent="0.3">
      <c r="A20" s="38" t="s">
        <v>110</v>
      </c>
      <c r="B20" s="296">
        <v>182280</v>
      </c>
      <c r="C20" s="296">
        <v>182280</v>
      </c>
      <c r="D20" s="296">
        <v>180015.65</v>
      </c>
      <c r="E20" s="301">
        <f t="shared" si="1"/>
        <v>98.757762782532367</v>
      </c>
      <c r="G20" s="252"/>
      <c r="H20" s="252"/>
      <c r="I20" s="252"/>
      <c r="J20" s="109"/>
      <c r="K20" s="109"/>
      <c r="L20" s="109"/>
    </row>
    <row r="21" spans="1:12" ht="15.6" x14ac:dyDescent="0.3">
      <c r="A21" s="38" t="s">
        <v>111</v>
      </c>
      <c r="B21" s="296">
        <v>286440</v>
      </c>
      <c r="C21" s="296">
        <v>286440</v>
      </c>
      <c r="D21" s="296">
        <v>286440</v>
      </c>
      <c r="E21" s="301">
        <f t="shared" si="1"/>
        <v>100</v>
      </c>
      <c r="G21" s="252"/>
      <c r="H21" s="252"/>
      <c r="I21" s="252"/>
      <c r="J21" s="109"/>
      <c r="K21" s="109"/>
      <c r="L21" s="109"/>
    </row>
    <row r="22" spans="1:12" ht="15.6" x14ac:dyDescent="0.3">
      <c r="A22" s="38" t="s">
        <v>134</v>
      </c>
      <c r="B22" s="296">
        <v>416640</v>
      </c>
      <c r="C22" s="296">
        <v>416640</v>
      </c>
      <c r="D22" s="296">
        <v>413229.99</v>
      </c>
      <c r="E22" s="301">
        <f t="shared" si="1"/>
        <v>99.181545218894001</v>
      </c>
      <c r="G22" s="252"/>
      <c r="H22" s="252"/>
      <c r="I22" s="252"/>
      <c r="J22" s="109"/>
      <c r="K22" s="109"/>
      <c r="L22" s="109"/>
    </row>
    <row r="23" spans="1:12" ht="15.6" x14ac:dyDescent="0.3">
      <c r="A23" s="38" t="s">
        <v>107</v>
      </c>
      <c r="B23" s="296">
        <v>312480</v>
      </c>
      <c r="C23" s="296">
        <v>312480</v>
      </c>
      <c r="D23" s="296">
        <v>312480</v>
      </c>
      <c r="E23" s="301">
        <f t="shared" si="1"/>
        <v>100</v>
      </c>
      <c r="G23" s="252"/>
      <c r="H23" s="252"/>
      <c r="I23" s="252"/>
      <c r="J23" s="109"/>
      <c r="K23" s="109"/>
      <c r="L23" s="109"/>
    </row>
    <row r="24" spans="1:12" ht="15.6" x14ac:dyDescent="0.3">
      <c r="A24" s="38" t="s">
        <v>135</v>
      </c>
      <c r="B24" s="296">
        <v>130200</v>
      </c>
      <c r="C24" s="296">
        <v>130200</v>
      </c>
      <c r="D24" s="296">
        <v>130200</v>
      </c>
      <c r="E24" s="301">
        <f t="shared" si="1"/>
        <v>100</v>
      </c>
      <c r="G24" s="252"/>
      <c r="H24" s="252"/>
      <c r="I24" s="252"/>
      <c r="J24" s="109"/>
      <c r="K24" s="109"/>
      <c r="L24" s="109"/>
    </row>
    <row r="25" spans="1:12" ht="15.6" x14ac:dyDescent="0.3">
      <c r="A25" s="38" t="s">
        <v>112</v>
      </c>
      <c r="B25" s="296">
        <v>208320</v>
      </c>
      <c r="C25" s="296">
        <v>156320</v>
      </c>
      <c r="D25" s="296">
        <v>153126.53</v>
      </c>
      <c r="E25" s="301">
        <f t="shared" si="1"/>
        <v>97.957094421699082</v>
      </c>
      <c r="G25" s="252"/>
      <c r="H25" s="252"/>
      <c r="I25" s="252"/>
      <c r="J25" s="109"/>
      <c r="K25" s="109"/>
      <c r="L25" s="109"/>
    </row>
    <row r="26" spans="1:12" ht="15.6" x14ac:dyDescent="0.3">
      <c r="A26" s="38" t="s">
        <v>136</v>
      </c>
      <c r="B26" s="296">
        <v>208320</v>
      </c>
      <c r="C26" s="296">
        <v>156320</v>
      </c>
      <c r="D26" s="296">
        <v>156240</v>
      </c>
      <c r="E26" s="301">
        <f t="shared" si="1"/>
        <v>99.948822927328564</v>
      </c>
      <c r="G26" s="252"/>
      <c r="H26" s="252"/>
      <c r="I26" s="252"/>
      <c r="J26" s="109"/>
      <c r="K26" s="109"/>
      <c r="L26" s="109"/>
    </row>
    <row r="27" spans="1:12" ht="15.6" x14ac:dyDescent="0.3">
      <c r="A27" s="38" t="s">
        <v>137</v>
      </c>
      <c r="B27" s="296">
        <v>442680</v>
      </c>
      <c r="C27" s="296">
        <v>442680</v>
      </c>
      <c r="D27" s="296">
        <v>439270</v>
      </c>
      <c r="E27" s="301">
        <f t="shared" si="1"/>
        <v>99.229691876750707</v>
      </c>
      <c r="G27" s="252"/>
      <c r="H27" s="252"/>
      <c r="I27" s="252"/>
      <c r="J27" s="109"/>
      <c r="K27" s="109"/>
      <c r="L27" s="109"/>
    </row>
    <row r="28" spans="1:12" ht="15.6" x14ac:dyDescent="0.3">
      <c r="A28" s="38" t="s">
        <v>138</v>
      </c>
      <c r="B28" s="296">
        <v>468720</v>
      </c>
      <c r="C28" s="296">
        <v>351720</v>
      </c>
      <c r="D28" s="296">
        <v>351540</v>
      </c>
      <c r="E28" s="301">
        <f t="shared" si="1"/>
        <v>99.948822927328564</v>
      </c>
      <c r="G28" s="252"/>
      <c r="H28" s="252"/>
      <c r="I28" s="252"/>
      <c r="J28" s="109"/>
      <c r="K28" s="109"/>
      <c r="L28" s="109"/>
    </row>
    <row r="29" spans="1:12" ht="15.6" x14ac:dyDescent="0.3">
      <c r="A29" s="38" t="s">
        <v>139</v>
      </c>
      <c r="B29" s="296">
        <v>52080</v>
      </c>
      <c r="C29" s="296">
        <v>52080</v>
      </c>
      <c r="D29" s="296">
        <v>52080</v>
      </c>
      <c r="E29" s="301">
        <f t="shared" si="1"/>
        <v>100</v>
      </c>
      <c r="G29" s="252"/>
      <c r="H29" s="252"/>
      <c r="I29" s="252"/>
      <c r="J29" s="109"/>
      <c r="K29" s="109"/>
      <c r="L29" s="109"/>
    </row>
    <row r="30" spans="1:12" ht="15.6" x14ac:dyDescent="0.3">
      <c r="A30" s="38" t="s">
        <v>56</v>
      </c>
      <c r="B30" s="296">
        <v>234360</v>
      </c>
      <c r="C30" s="296">
        <v>234360</v>
      </c>
      <c r="D30" s="296">
        <v>234360</v>
      </c>
      <c r="E30" s="301">
        <f t="shared" si="1"/>
        <v>100</v>
      </c>
      <c r="G30" s="252"/>
      <c r="H30" s="252"/>
      <c r="I30" s="252"/>
      <c r="J30" s="109"/>
      <c r="K30" s="109"/>
      <c r="L30" s="109"/>
    </row>
    <row r="31" spans="1:12" ht="15.6" x14ac:dyDescent="0.3">
      <c r="A31" s="38" t="s">
        <v>39</v>
      </c>
      <c r="B31" s="296">
        <v>520800</v>
      </c>
      <c r="C31" s="296">
        <v>520800</v>
      </c>
      <c r="D31" s="296">
        <v>509788.25</v>
      </c>
      <c r="E31" s="301">
        <f t="shared" si="1"/>
        <v>97.88560867895545</v>
      </c>
      <c r="G31" s="252"/>
      <c r="H31" s="252"/>
      <c r="I31" s="252"/>
      <c r="J31" s="109"/>
      <c r="K31" s="109"/>
      <c r="L31" s="109"/>
    </row>
    <row r="32" spans="1:12" ht="15.6" x14ac:dyDescent="0.3">
      <c r="A32" s="38" t="s">
        <v>108</v>
      </c>
      <c r="B32" s="296">
        <v>208320</v>
      </c>
      <c r="C32" s="296">
        <v>208320</v>
      </c>
      <c r="D32" s="296">
        <v>208320</v>
      </c>
      <c r="E32" s="301">
        <f t="shared" si="1"/>
        <v>100</v>
      </c>
      <c r="G32" s="252"/>
      <c r="H32" s="252"/>
      <c r="I32" s="252"/>
      <c r="J32" s="109"/>
      <c r="K32" s="109"/>
      <c r="L32" s="109"/>
    </row>
    <row r="33" spans="1:12" ht="15.6" x14ac:dyDescent="0.3">
      <c r="A33" s="38" t="s">
        <v>109</v>
      </c>
      <c r="B33" s="296">
        <v>390600</v>
      </c>
      <c r="C33" s="296">
        <v>365600</v>
      </c>
      <c r="D33" s="296">
        <v>365557.39</v>
      </c>
      <c r="E33" s="301">
        <f t="shared" si="1"/>
        <v>99.988345185995627</v>
      </c>
      <c r="G33" s="252"/>
      <c r="H33" s="252"/>
      <c r="I33" s="252"/>
      <c r="J33" s="109"/>
      <c r="K33" s="109"/>
      <c r="L33" s="109"/>
    </row>
    <row r="34" spans="1:12" ht="15.6" x14ac:dyDescent="0.3">
      <c r="A34" s="38" t="s">
        <v>140</v>
      </c>
      <c r="B34" s="296">
        <v>312480</v>
      </c>
      <c r="C34" s="296">
        <v>234480</v>
      </c>
      <c r="D34" s="296">
        <v>234360</v>
      </c>
      <c r="E34" s="301">
        <f t="shared" si="1"/>
        <v>99.948822927328564</v>
      </c>
      <c r="G34" s="252"/>
      <c r="H34" s="252"/>
      <c r="I34" s="252"/>
      <c r="J34" s="109"/>
      <c r="K34" s="109"/>
      <c r="L34" s="109"/>
    </row>
    <row r="35" spans="1:12" ht="15.6" x14ac:dyDescent="0.3">
      <c r="A35" s="38" t="s">
        <v>141</v>
      </c>
      <c r="B35" s="296">
        <v>520800</v>
      </c>
      <c r="C35" s="296">
        <v>490600</v>
      </c>
      <c r="D35" s="296">
        <v>490600</v>
      </c>
      <c r="E35" s="301">
        <f t="shared" si="1"/>
        <v>100</v>
      </c>
      <c r="G35" s="252"/>
      <c r="H35" s="252"/>
      <c r="I35" s="252"/>
      <c r="J35" s="109"/>
      <c r="K35" s="109"/>
      <c r="L35" s="109"/>
    </row>
    <row r="36" spans="1:12" ht="19.5" customHeight="1" x14ac:dyDescent="0.3">
      <c r="A36" s="32" t="s">
        <v>65</v>
      </c>
      <c r="B36" s="34">
        <f>SUM(B5:B35)</f>
        <v>12499200</v>
      </c>
      <c r="C36" s="34">
        <f>SUM(C5:C35)</f>
        <v>11471600</v>
      </c>
      <c r="D36" s="34">
        <f>SUM(D5:D35)</f>
        <v>11380152.510000002</v>
      </c>
      <c r="E36" s="302">
        <f t="shared" si="1"/>
        <v>99.202835785766609</v>
      </c>
    </row>
    <row r="37" spans="1:12" x14ac:dyDescent="0.3">
      <c r="D37" s="95"/>
      <c r="E37" s="95"/>
    </row>
    <row r="38" spans="1:12" ht="15.6" x14ac:dyDescent="0.3">
      <c r="B38" s="236"/>
      <c r="C38" s="236"/>
      <c r="D38" s="236"/>
      <c r="E38" s="236"/>
    </row>
    <row r="40" spans="1:12" ht="127.2" customHeight="1" x14ac:dyDescent="0.3">
      <c r="A40" s="391" t="s">
        <v>493</v>
      </c>
      <c r="B40" s="391"/>
      <c r="C40" s="391"/>
      <c r="D40" s="391"/>
      <c r="E40" s="391"/>
    </row>
  </sheetData>
  <mergeCells count="2">
    <mergeCell ref="A40:E40"/>
    <mergeCell ref="A2:E2"/>
  </mergeCells>
  <pageMargins left="0.39370078740157483" right="0.39370078740157483" top="0.32" bottom="0.17" header="0.17" footer="0.17"/>
  <pageSetup paperSize="9" scale="90" fitToHeight="0" orientation="portrait" r:id="rId1"/>
  <headerFooter>
    <oddHeader>&amp;C&amp;P</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sheetPr>
  <dimension ref="A1:Q8"/>
  <sheetViews>
    <sheetView view="pageBreakPreview" zoomScaleNormal="100" zoomScaleSheetLayoutView="100" workbookViewId="0">
      <selection activeCell="A9" sqref="A9:XFD14"/>
    </sheetView>
  </sheetViews>
  <sheetFormatPr defaultColWidth="9.109375" defaultRowHeight="15" x14ac:dyDescent="0.3"/>
  <cols>
    <col min="1" max="1" width="45.21875" style="87" customWidth="1"/>
    <col min="2" max="2" width="22" style="262" hidden="1" customWidth="1"/>
    <col min="3" max="3" width="17.21875" style="262" customWidth="1"/>
    <col min="4" max="4" width="22.44140625" style="262" hidden="1" customWidth="1"/>
    <col min="5" max="5" width="18.21875" style="87" customWidth="1"/>
    <col min="6" max="6" width="14.44140625" style="87" customWidth="1"/>
    <col min="7" max="7" width="9.5546875" style="87" customWidth="1"/>
    <col min="8" max="9" width="9.109375" style="87"/>
    <col min="10" max="10" width="15.44140625" style="87" bestFit="1" customWidth="1"/>
    <col min="11" max="11" width="9.109375" style="87"/>
    <col min="12" max="14" width="19.6640625" style="87" customWidth="1"/>
    <col min="15" max="15" width="20.44140625" style="87" customWidth="1"/>
    <col min="16" max="16384" width="9.109375" style="87"/>
  </cols>
  <sheetData>
    <row r="1" spans="1:17" ht="12.6" customHeight="1" x14ac:dyDescent="0.3">
      <c r="A1" s="86"/>
      <c r="B1" s="253"/>
      <c r="C1" s="253"/>
      <c r="D1" s="253"/>
      <c r="E1" s="88"/>
      <c r="F1" s="265"/>
      <c r="G1" s="99" t="s">
        <v>40</v>
      </c>
      <c r="H1" s="99" t="s">
        <v>14</v>
      </c>
      <c r="I1" s="99" t="s">
        <v>11</v>
      </c>
      <c r="J1" s="99" t="s">
        <v>90</v>
      </c>
      <c r="K1" s="98" t="s">
        <v>45</v>
      </c>
      <c r="L1" s="99">
        <v>19100000</v>
      </c>
      <c r="M1" s="99">
        <f t="shared" ref="M1:N1" si="0">E6</f>
        <v>23270000</v>
      </c>
      <c r="N1" s="99">
        <f t="shared" si="0"/>
        <v>100</v>
      </c>
    </row>
    <row r="2" spans="1:17" ht="135.6" customHeight="1" x14ac:dyDescent="0.3">
      <c r="A2" s="387" t="s">
        <v>397</v>
      </c>
      <c r="B2" s="387"/>
      <c r="C2" s="387"/>
      <c r="D2" s="387"/>
      <c r="E2" s="387"/>
      <c r="F2" s="387"/>
      <c r="G2" s="319" t="s">
        <v>40</v>
      </c>
      <c r="H2" s="99" t="s">
        <v>14</v>
      </c>
      <c r="I2" s="99" t="s">
        <v>11</v>
      </c>
      <c r="J2" s="99" t="s">
        <v>91</v>
      </c>
      <c r="K2" s="98" t="s">
        <v>45</v>
      </c>
      <c r="L2" s="99">
        <v>4170000</v>
      </c>
      <c r="M2" s="99">
        <f t="shared" ref="M2" si="1">E7</f>
        <v>0</v>
      </c>
      <c r="N2" s="99">
        <f t="shared" ref="N2" si="2">F7</f>
        <v>0</v>
      </c>
      <c r="O2" s="12"/>
      <c r="P2" s="12"/>
      <c r="Q2" s="12"/>
    </row>
    <row r="3" spans="1:17" ht="20.25" customHeight="1" x14ac:dyDescent="0.3">
      <c r="A3" s="86"/>
      <c r="B3" s="253"/>
      <c r="C3" s="253"/>
      <c r="D3" s="253"/>
      <c r="E3" s="89"/>
      <c r="F3" s="89" t="s">
        <v>0</v>
      </c>
      <c r="G3" s="12"/>
      <c r="H3" s="12"/>
      <c r="I3" s="12"/>
      <c r="J3" s="12"/>
      <c r="K3" s="12"/>
      <c r="L3" s="103"/>
      <c r="M3" s="103"/>
      <c r="N3" s="103"/>
      <c r="O3" s="12"/>
      <c r="P3" s="12"/>
      <c r="Q3" s="12"/>
    </row>
    <row r="4" spans="1:17" ht="53.4" customHeight="1" x14ac:dyDescent="0.3">
      <c r="A4" s="94" t="s">
        <v>3</v>
      </c>
      <c r="B4" s="271" t="s">
        <v>344</v>
      </c>
      <c r="C4" s="295" t="s">
        <v>379</v>
      </c>
      <c r="D4" s="271" t="s">
        <v>345</v>
      </c>
      <c r="E4" s="93" t="s">
        <v>380</v>
      </c>
      <c r="F4" s="106" t="s">
        <v>381</v>
      </c>
      <c r="G4" s="12"/>
      <c r="H4" s="12"/>
      <c r="I4" s="12"/>
      <c r="J4" s="12"/>
      <c r="K4" s="12"/>
      <c r="L4" s="104"/>
      <c r="M4" s="104"/>
      <c r="N4" s="104"/>
      <c r="O4" s="12"/>
      <c r="P4" s="12"/>
      <c r="Q4" s="12"/>
    </row>
    <row r="5" spans="1:17" ht="24.75" customHeight="1" x14ac:dyDescent="0.3">
      <c r="A5" s="174" t="s">
        <v>5</v>
      </c>
      <c r="B5" s="279">
        <v>0</v>
      </c>
      <c r="C5" s="296">
        <v>23270000</v>
      </c>
      <c r="D5" s="317">
        <f>B5+C5</f>
        <v>23270000</v>
      </c>
      <c r="E5" s="181">
        <v>23270000</v>
      </c>
      <c r="F5" s="298">
        <f>E5/C5*100</f>
        <v>100</v>
      </c>
      <c r="G5" s="12"/>
      <c r="H5" s="12"/>
      <c r="I5" s="12"/>
      <c r="J5" s="12"/>
      <c r="K5" s="12"/>
      <c r="L5" s="109"/>
      <c r="M5" s="109"/>
      <c r="N5" s="109"/>
      <c r="O5" s="12"/>
      <c r="P5" s="12"/>
      <c r="Q5" s="12"/>
    </row>
    <row r="6" spans="1:17" ht="21" customHeight="1" x14ac:dyDescent="0.3">
      <c r="A6" s="90" t="s">
        <v>65</v>
      </c>
      <c r="B6" s="278">
        <f>SUM(B5:B5)</f>
        <v>0</v>
      </c>
      <c r="C6" s="251">
        <f>SUM(C5:C5)</f>
        <v>23270000</v>
      </c>
      <c r="D6" s="318">
        <f>SUM(D5:D5)</f>
        <v>23270000</v>
      </c>
      <c r="E6" s="105">
        <f>SUM(E5:E5)</f>
        <v>23270000</v>
      </c>
      <c r="F6" s="299">
        <f>SUM(F5:F5)</f>
        <v>100</v>
      </c>
    </row>
    <row r="8" spans="1:17" ht="15.6" x14ac:dyDescent="0.3">
      <c r="C8" s="236"/>
      <c r="D8" s="236"/>
      <c r="E8" s="132"/>
      <c r="F8" s="132"/>
    </row>
  </sheetData>
  <mergeCells count="1">
    <mergeCell ref="A2:F2"/>
  </mergeCells>
  <pageMargins left="0.39370078740157483" right="0.39370078740157483" top="0.48" bottom="0.74803149606299213" header="0.31496062992125984" footer="0.31496062992125984"/>
  <pageSetup paperSize="9"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0">
    <tabColor rgb="FF00B050"/>
  </sheetPr>
  <dimension ref="A1:P41"/>
  <sheetViews>
    <sheetView view="pageBreakPreview" topLeftCell="A22" zoomScaleNormal="100" zoomScaleSheetLayoutView="100" workbookViewId="0">
      <selection activeCell="A34" sqref="A34"/>
    </sheetView>
  </sheetViews>
  <sheetFormatPr defaultColWidth="9.109375" defaultRowHeight="15" x14ac:dyDescent="0.3"/>
  <cols>
    <col min="1" max="1" width="45.109375" style="2" customWidth="1"/>
    <col min="2" max="2" width="16" style="262" customWidth="1"/>
    <col min="3" max="3" width="15.88671875" style="262" customWidth="1"/>
    <col min="4" max="4" width="15.21875" style="2" customWidth="1"/>
    <col min="5" max="5" width="13.6640625" style="2" customWidth="1"/>
    <col min="6" max="6" width="9.5546875" style="2" customWidth="1"/>
    <col min="7" max="8" width="9.109375" style="2"/>
    <col min="9" max="9" width="15.44140625" style="2" bestFit="1" customWidth="1"/>
    <col min="10" max="10" width="9.109375" style="2"/>
    <col min="11" max="13" width="19.6640625" style="2" customWidth="1"/>
    <col min="14" max="14" width="20.44140625" style="2" customWidth="1"/>
    <col min="15" max="16384" width="9.109375" style="2"/>
  </cols>
  <sheetData>
    <row r="1" spans="1:16" ht="16.2" customHeight="1" x14ac:dyDescent="0.3">
      <c r="A1" s="1"/>
      <c r="B1" s="253"/>
      <c r="C1" s="291"/>
      <c r="D1" s="3"/>
      <c r="E1" s="265"/>
      <c r="F1" s="99" t="s">
        <v>40</v>
      </c>
      <c r="G1" s="99" t="s">
        <v>14</v>
      </c>
      <c r="H1" s="99" t="s">
        <v>11</v>
      </c>
      <c r="I1" s="99" t="s">
        <v>41</v>
      </c>
      <c r="J1" s="98">
        <v>521</v>
      </c>
      <c r="K1" s="99">
        <f>B38</f>
        <v>75503266</v>
      </c>
      <c r="L1" s="99">
        <v>39854064.409999996</v>
      </c>
      <c r="M1" s="99">
        <v>39758037.219999999</v>
      </c>
      <c r="N1" s="87"/>
    </row>
    <row r="2" spans="1:16" ht="106.2" customHeight="1" x14ac:dyDescent="0.3">
      <c r="A2" s="387" t="s">
        <v>398</v>
      </c>
      <c r="B2" s="387"/>
      <c r="C2" s="387"/>
      <c r="D2" s="387"/>
      <c r="E2" s="387"/>
      <c r="F2" s="100"/>
      <c r="G2" s="100"/>
      <c r="H2" s="100"/>
      <c r="I2" s="100"/>
      <c r="J2" s="100"/>
      <c r="K2" s="100"/>
      <c r="L2" s="100"/>
      <c r="M2" s="100"/>
      <c r="N2" s="12"/>
      <c r="O2" s="12"/>
      <c r="P2" s="12"/>
    </row>
    <row r="3" spans="1:16" ht="20.25" customHeight="1" x14ac:dyDescent="0.3">
      <c r="A3" s="1"/>
      <c r="B3" s="253"/>
      <c r="C3" s="291"/>
      <c r="D3" s="4"/>
      <c r="E3" s="4" t="s">
        <v>0</v>
      </c>
      <c r="F3" s="12"/>
      <c r="G3" s="12"/>
      <c r="H3" s="12"/>
      <c r="I3" s="12"/>
      <c r="J3" s="12"/>
      <c r="K3" s="103"/>
      <c r="L3" s="103"/>
      <c r="M3" s="103"/>
      <c r="N3" s="12"/>
      <c r="O3" s="12"/>
      <c r="P3" s="12"/>
    </row>
    <row r="4" spans="1:16" ht="99" customHeight="1" x14ac:dyDescent="0.3">
      <c r="A4" s="58" t="s">
        <v>3</v>
      </c>
      <c r="B4" s="295" t="s">
        <v>382</v>
      </c>
      <c r="C4" s="295" t="s">
        <v>383</v>
      </c>
      <c r="D4" s="295" t="s">
        <v>380</v>
      </c>
      <c r="E4" s="295" t="s">
        <v>384</v>
      </c>
      <c r="F4" s="12"/>
      <c r="G4" s="12"/>
      <c r="H4" s="12"/>
      <c r="I4" s="12"/>
      <c r="J4" s="12"/>
      <c r="K4" s="104"/>
      <c r="L4" s="104"/>
      <c r="M4" s="104"/>
      <c r="N4" s="12"/>
      <c r="O4" s="12"/>
      <c r="P4" s="12"/>
    </row>
    <row r="5" spans="1:16" ht="15.6" x14ac:dyDescent="0.3">
      <c r="A5" s="233" t="s">
        <v>6</v>
      </c>
      <c r="B5" s="250">
        <v>34562013.600000001</v>
      </c>
      <c r="C5" s="296">
        <v>34296346.609999999</v>
      </c>
      <c r="D5" s="296">
        <v>31593109.039999999</v>
      </c>
      <c r="E5" s="298">
        <f>D5/C5*100</f>
        <v>92.118001369825791</v>
      </c>
      <c r="F5" s="12"/>
      <c r="G5" s="109"/>
      <c r="H5" s="109"/>
      <c r="I5" s="109"/>
      <c r="J5" s="109"/>
      <c r="K5" s="109"/>
      <c r="L5" s="109"/>
      <c r="M5" s="109"/>
      <c r="N5" s="12"/>
      <c r="O5" s="12"/>
      <c r="P5" s="12"/>
    </row>
    <row r="6" spans="1:16" ht="15.6" x14ac:dyDescent="0.3">
      <c r="A6" s="257" t="s">
        <v>98</v>
      </c>
      <c r="B6" s="250">
        <v>727500</v>
      </c>
      <c r="C6" s="296">
        <v>727500</v>
      </c>
      <c r="D6" s="296">
        <v>579032.74</v>
      </c>
      <c r="E6" s="298">
        <f t="shared" ref="E6:E38" si="0">D6/C6*100</f>
        <v>79.592129209621987</v>
      </c>
      <c r="F6" s="12"/>
      <c r="G6" s="263"/>
      <c r="H6" s="109"/>
      <c r="I6" s="109"/>
      <c r="J6" s="109"/>
      <c r="K6" s="109"/>
      <c r="L6" s="109"/>
      <c r="M6" s="109"/>
      <c r="N6" s="12"/>
      <c r="O6" s="12"/>
      <c r="P6" s="12"/>
    </row>
    <row r="7" spans="1:16" ht="15.6" x14ac:dyDescent="0.3">
      <c r="A7" s="257" t="s">
        <v>103</v>
      </c>
      <c r="B7" s="250">
        <v>2163829.79</v>
      </c>
      <c r="C7" s="296">
        <v>2163829.79</v>
      </c>
      <c r="D7" s="296">
        <v>2026261.43</v>
      </c>
      <c r="E7" s="298">
        <f t="shared" si="0"/>
        <v>93.642366851784573</v>
      </c>
      <c r="F7" s="12"/>
      <c r="G7" s="109"/>
      <c r="H7" s="109"/>
      <c r="I7" s="109"/>
      <c r="J7" s="109"/>
      <c r="K7" s="109"/>
      <c r="L7" s="109"/>
      <c r="M7" s="109"/>
      <c r="N7" s="12"/>
      <c r="O7" s="12"/>
      <c r="P7" s="12"/>
    </row>
    <row r="8" spans="1:16" s="172" customFormat="1" ht="31.2" x14ac:dyDescent="0.3">
      <c r="A8" s="257" t="s">
        <v>115</v>
      </c>
      <c r="B8" s="250">
        <v>947368.42</v>
      </c>
      <c r="C8" s="296">
        <v>266864.58</v>
      </c>
      <c r="D8" s="296">
        <v>266864.58</v>
      </c>
      <c r="E8" s="298">
        <f t="shared" si="0"/>
        <v>100</v>
      </c>
      <c r="F8" s="12"/>
      <c r="G8" s="109"/>
      <c r="H8" s="109"/>
      <c r="I8" s="109"/>
      <c r="J8" s="109"/>
      <c r="K8" s="109"/>
      <c r="L8" s="109"/>
      <c r="M8" s="109"/>
      <c r="N8" s="12"/>
      <c r="O8" s="12"/>
      <c r="P8" s="12"/>
    </row>
    <row r="9" spans="1:16" s="172" customFormat="1" ht="15.6" x14ac:dyDescent="0.3">
      <c r="A9" s="257" t="s">
        <v>104</v>
      </c>
      <c r="B9" s="250">
        <v>2476315.91</v>
      </c>
      <c r="C9" s="296">
        <v>2476315.91</v>
      </c>
      <c r="D9" s="296">
        <v>1238418.5</v>
      </c>
      <c r="E9" s="298">
        <f t="shared" si="0"/>
        <v>50.010521476639866</v>
      </c>
      <c r="F9" s="12"/>
      <c r="G9" s="263"/>
      <c r="H9" s="109"/>
      <c r="I9" s="109"/>
      <c r="J9" s="109"/>
      <c r="K9" s="109"/>
      <c r="L9" s="109"/>
      <c r="M9" s="109"/>
      <c r="N9" s="12"/>
      <c r="O9" s="12"/>
      <c r="P9" s="12"/>
    </row>
    <row r="10" spans="1:16" s="172" customFormat="1" ht="15.6" x14ac:dyDescent="0.3">
      <c r="A10" s="257" t="s">
        <v>105</v>
      </c>
      <c r="B10" s="250">
        <v>2844852.5</v>
      </c>
      <c r="C10" s="296">
        <v>2844852.5</v>
      </c>
      <c r="D10" s="296">
        <v>2628624.9300000002</v>
      </c>
      <c r="E10" s="298">
        <f t="shared" si="0"/>
        <v>92.399339860326677</v>
      </c>
      <c r="F10" s="12"/>
      <c r="G10" s="109"/>
      <c r="H10" s="109"/>
      <c r="I10" s="109"/>
      <c r="J10" s="109"/>
      <c r="K10" s="109"/>
      <c r="L10" s="109"/>
      <c r="M10" s="109"/>
      <c r="N10" s="12"/>
      <c r="O10" s="12"/>
      <c r="P10" s="12"/>
    </row>
    <row r="11" spans="1:16" s="172" customFormat="1" ht="15.6" x14ac:dyDescent="0.3">
      <c r="A11" s="257" t="s">
        <v>106</v>
      </c>
      <c r="B11" s="250">
        <v>2682105.27</v>
      </c>
      <c r="C11" s="296">
        <v>2682105.27</v>
      </c>
      <c r="D11" s="296">
        <v>2682105.27</v>
      </c>
      <c r="E11" s="298">
        <f t="shared" si="0"/>
        <v>100</v>
      </c>
      <c r="F11" s="12"/>
      <c r="G11" s="109"/>
      <c r="H11" s="109"/>
      <c r="I11" s="109"/>
      <c r="J11" s="109"/>
      <c r="K11" s="109"/>
      <c r="L11" s="109"/>
      <c r="M11" s="109"/>
      <c r="N11" s="12"/>
      <c r="O11" s="12"/>
      <c r="P11" s="12"/>
    </row>
    <row r="12" spans="1:16" s="172" customFormat="1" ht="15.6" x14ac:dyDescent="0.3">
      <c r="A12" s="257" t="s">
        <v>97</v>
      </c>
      <c r="B12" s="250">
        <v>544081.37</v>
      </c>
      <c r="C12" s="296">
        <v>544081.37</v>
      </c>
      <c r="D12" s="296">
        <v>544081.37</v>
      </c>
      <c r="E12" s="298">
        <f t="shared" si="0"/>
        <v>100</v>
      </c>
      <c r="F12" s="12"/>
      <c r="G12" s="263"/>
      <c r="H12" s="109"/>
      <c r="I12" s="109"/>
      <c r="J12" s="109"/>
      <c r="K12" s="109"/>
      <c r="L12" s="109"/>
      <c r="M12" s="109"/>
      <c r="N12" s="12"/>
      <c r="O12" s="12"/>
      <c r="P12" s="12"/>
    </row>
    <row r="13" spans="1:16" s="172" customFormat="1" ht="31.2" x14ac:dyDescent="0.3">
      <c r="A13" s="257" t="s">
        <v>117</v>
      </c>
      <c r="B13" s="250">
        <v>485393.41</v>
      </c>
      <c r="C13" s="296">
        <v>1037318.22</v>
      </c>
      <c r="D13" s="296">
        <v>1037310.38</v>
      </c>
      <c r="E13" s="298">
        <f t="shared" si="0"/>
        <v>99.999244204926825</v>
      </c>
      <c r="F13" s="12"/>
      <c r="G13" s="109"/>
      <c r="H13" s="109"/>
      <c r="I13" s="109"/>
      <c r="J13" s="109"/>
      <c r="K13" s="109"/>
      <c r="L13" s="109"/>
      <c r="M13" s="109"/>
      <c r="N13" s="12"/>
      <c r="O13" s="12"/>
      <c r="P13" s="12"/>
    </row>
    <row r="14" spans="1:16" s="172" customFormat="1" ht="15.6" x14ac:dyDescent="0.3">
      <c r="A14" s="257" t="s">
        <v>95</v>
      </c>
      <c r="B14" s="250">
        <v>1543287.62</v>
      </c>
      <c r="C14" s="296">
        <v>1543287.62</v>
      </c>
      <c r="D14" s="296">
        <v>1543287.62</v>
      </c>
      <c r="E14" s="298">
        <f t="shared" si="0"/>
        <v>100</v>
      </c>
      <c r="F14" s="12"/>
      <c r="G14" s="109"/>
      <c r="H14" s="109"/>
      <c r="I14" s="109"/>
      <c r="J14" s="109"/>
      <c r="K14" s="109"/>
      <c r="L14" s="109"/>
      <c r="M14" s="109"/>
      <c r="N14" s="12"/>
      <c r="O14" s="12"/>
      <c r="P14" s="12"/>
    </row>
    <row r="15" spans="1:16" s="172" customFormat="1" ht="31.2" x14ac:dyDescent="0.3">
      <c r="A15" s="257" t="s">
        <v>118</v>
      </c>
      <c r="B15" s="250">
        <v>1470559.47</v>
      </c>
      <c r="C15" s="296">
        <v>1825922.29</v>
      </c>
      <c r="D15" s="296">
        <v>1577365.25</v>
      </c>
      <c r="E15" s="298">
        <f t="shared" si="0"/>
        <v>86.387315530279224</v>
      </c>
      <c r="F15" s="12"/>
      <c r="G15" s="109"/>
      <c r="H15" s="109"/>
      <c r="I15" s="109"/>
      <c r="J15" s="109"/>
      <c r="K15" s="109"/>
      <c r="L15" s="109"/>
      <c r="M15" s="109"/>
      <c r="N15" s="12"/>
      <c r="O15" s="12"/>
      <c r="P15" s="12"/>
    </row>
    <row r="16" spans="1:16" s="172" customFormat="1" ht="31.2" x14ac:dyDescent="0.3">
      <c r="A16" s="257" t="s">
        <v>119</v>
      </c>
      <c r="B16" s="250">
        <v>298541.57</v>
      </c>
      <c r="C16" s="296">
        <v>298541.57</v>
      </c>
      <c r="D16" s="296">
        <v>298541.57</v>
      </c>
      <c r="E16" s="298">
        <f t="shared" si="0"/>
        <v>100</v>
      </c>
      <c r="F16" s="12"/>
      <c r="G16" s="109"/>
      <c r="H16" s="109"/>
      <c r="I16" s="109"/>
      <c r="J16" s="109"/>
      <c r="K16" s="109"/>
      <c r="L16" s="109"/>
      <c r="M16" s="109"/>
      <c r="N16" s="12"/>
      <c r="O16" s="12"/>
      <c r="P16" s="12"/>
    </row>
    <row r="17" spans="1:16" s="172" customFormat="1" ht="31.2" x14ac:dyDescent="0.3">
      <c r="A17" s="257" t="s">
        <v>121</v>
      </c>
      <c r="B17" s="250">
        <v>784000</v>
      </c>
      <c r="C17" s="296">
        <v>784000</v>
      </c>
      <c r="D17" s="296">
        <v>784000</v>
      </c>
      <c r="E17" s="298">
        <f t="shared" si="0"/>
        <v>100</v>
      </c>
      <c r="F17" s="12"/>
      <c r="G17" s="109"/>
      <c r="H17" s="109"/>
      <c r="I17" s="109"/>
      <c r="J17" s="109"/>
      <c r="K17" s="109"/>
      <c r="L17" s="109"/>
      <c r="M17" s="109"/>
      <c r="N17" s="12"/>
      <c r="O17" s="12"/>
      <c r="P17" s="12"/>
    </row>
    <row r="18" spans="1:16" s="172" customFormat="1" ht="31.2" x14ac:dyDescent="0.3">
      <c r="A18" s="257" t="s">
        <v>164</v>
      </c>
      <c r="B18" s="250">
        <v>202915.21</v>
      </c>
      <c r="C18" s="296">
        <v>202915.21</v>
      </c>
      <c r="D18" s="296">
        <v>202915.21</v>
      </c>
      <c r="E18" s="298">
        <f t="shared" si="0"/>
        <v>100</v>
      </c>
      <c r="F18" s="12"/>
      <c r="G18" s="109"/>
      <c r="H18" s="109"/>
      <c r="I18" s="109"/>
      <c r="J18" s="109"/>
      <c r="K18" s="109"/>
      <c r="L18" s="109"/>
      <c r="M18" s="109"/>
      <c r="N18" s="12"/>
      <c r="O18" s="12"/>
      <c r="P18" s="12"/>
    </row>
    <row r="19" spans="1:16" s="172" customFormat="1" ht="15.6" x14ac:dyDescent="0.3">
      <c r="A19" s="233" t="s">
        <v>7</v>
      </c>
      <c r="B19" s="250">
        <v>551392.18000000005</v>
      </c>
      <c r="C19" s="296">
        <v>551392.18000000005</v>
      </c>
      <c r="D19" s="296">
        <v>551392.18000000005</v>
      </c>
      <c r="E19" s="298">
        <f t="shared" si="0"/>
        <v>100</v>
      </c>
      <c r="F19" s="12"/>
      <c r="G19" s="109"/>
      <c r="H19" s="109"/>
      <c r="I19" s="109"/>
      <c r="J19" s="109"/>
      <c r="K19" s="109"/>
      <c r="L19" s="109"/>
      <c r="M19" s="109"/>
      <c r="N19" s="12"/>
      <c r="O19" s="12"/>
      <c r="P19" s="12"/>
    </row>
    <row r="20" spans="1:16" s="172" customFormat="1" ht="15.6" x14ac:dyDescent="0.3">
      <c r="A20" s="257" t="s">
        <v>133</v>
      </c>
      <c r="B20" s="250">
        <v>1495789.46</v>
      </c>
      <c r="C20" s="296">
        <v>1812017.93</v>
      </c>
      <c r="D20" s="296">
        <v>1812017.93</v>
      </c>
      <c r="E20" s="298">
        <f t="shared" si="0"/>
        <v>100</v>
      </c>
      <c r="F20" s="12"/>
      <c r="G20" s="109"/>
      <c r="H20" s="109"/>
      <c r="I20" s="109"/>
      <c r="J20" s="109"/>
      <c r="K20" s="109"/>
      <c r="L20" s="109"/>
      <c r="M20" s="109"/>
      <c r="N20" s="12"/>
      <c r="O20" s="12"/>
      <c r="P20" s="12"/>
    </row>
    <row r="21" spans="1:16" s="172" customFormat="1" ht="15.6" x14ac:dyDescent="0.3">
      <c r="A21" s="257" t="s">
        <v>96</v>
      </c>
      <c r="B21" s="250">
        <v>773936.19</v>
      </c>
      <c r="C21" s="296">
        <v>716068.24</v>
      </c>
      <c r="D21" s="296">
        <v>716068.24</v>
      </c>
      <c r="E21" s="298">
        <f t="shared" si="0"/>
        <v>100</v>
      </c>
      <c r="F21" s="12"/>
      <c r="G21" s="109"/>
      <c r="H21" s="109"/>
      <c r="I21" s="109"/>
      <c r="J21" s="109"/>
      <c r="K21" s="109"/>
      <c r="L21" s="109"/>
      <c r="M21" s="109"/>
      <c r="N21" s="12"/>
      <c r="O21" s="12"/>
      <c r="P21" s="12"/>
    </row>
    <row r="22" spans="1:16" s="232" customFormat="1" ht="31.2" x14ac:dyDescent="0.3">
      <c r="A22" s="233" t="s">
        <v>122</v>
      </c>
      <c r="B22" s="250">
        <v>722340.4</v>
      </c>
      <c r="C22" s="296">
        <v>722340.4</v>
      </c>
      <c r="D22" s="296">
        <v>398317.38</v>
      </c>
      <c r="E22" s="298">
        <f t="shared" si="0"/>
        <v>55.142614202389893</v>
      </c>
      <c r="F22" s="192"/>
      <c r="G22" s="109"/>
      <c r="H22" s="109"/>
      <c r="I22" s="109"/>
      <c r="J22" s="109"/>
      <c r="K22" s="109"/>
      <c r="L22" s="109"/>
      <c r="M22" s="109"/>
      <c r="N22" s="192"/>
      <c r="O22" s="192"/>
      <c r="P22" s="192"/>
    </row>
    <row r="23" spans="1:16" s="172" customFormat="1" ht="31.2" x14ac:dyDescent="0.3">
      <c r="A23" s="257" t="s">
        <v>165</v>
      </c>
      <c r="B23" s="250">
        <v>990800.69</v>
      </c>
      <c r="C23" s="296">
        <v>990800.69</v>
      </c>
      <c r="D23" s="296">
        <v>990800.69</v>
      </c>
      <c r="E23" s="298">
        <f t="shared" si="0"/>
        <v>100</v>
      </c>
      <c r="F23" s="12"/>
      <c r="G23" s="109"/>
      <c r="H23" s="109"/>
      <c r="I23" s="109"/>
      <c r="J23" s="109"/>
      <c r="K23" s="109"/>
      <c r="L23" s="109"/>
      <c r="M23" s="109"/>
      <c r="N23" s="12"/>
      <c r="O23" s="12"/>
      <c r="P23" s="12"/>
    </row>
    <row r="24" spans="1:16" s="172" customFormat="1" ht="31.2" x14ac:dyDescent="0.3">
      <c r="A24" s="257" t="s">
        <v>147</v>
      </c>
      <c r="B24" s="250">
        <v>588000</v>
      </c>
      <c r="C24" s="296">
        <v>588000</v>
      </c>
      <c r="D24" s="296">
        <v>588000</v>
      </c>
      <c r="E24" s="298">
        <f t="shared" si="0"/>
        <v>100</v>
      </c>
      <c r="F24" s="12"/>
      <c r="G24" s="109"/>
      <c r="H24" s="109"/>
      <c r="I24" s="109"/>
      <c r="J24" s="109"/>
      <c r="K24" s="109"/>
      <c r="L24" s="109"/>
      <c r="M24" s="109"/>
      <c r="N24" s="12"/>
      <c r="O24" s="12"/>
      <c r="P24" s="12"/>
    </row>
    <row r="25" spans="1:16" s="172" customFormat="1" ht="15.6" x14ac:dyDescent="0.3">
      <c r="A25" s="257" t="s">
        <v>134</v>
      </c>
      <c r="B25" s="250">
        <v>594255.31999999995</v>
      </c>
      <c r="C25" s="296">
        <v>594255.31999999995</v>
      </c>
      <c r="D25" s="296">
        <v>594255.31999999995</v>
      </c>
      <c r="E25" s="298">
        <f t="shared" si="0"/>
        <v>100</v>
      </c>
      <c r="F25" s="12"/>
      <c r="G25" s="109"/>
      <c r="H25" s="109"/>
      <c r="I25" s="109"/>
      <c r="J25" s="109"/>
      <c r="K25" s="109"/>
      <c r="L25" s="109"/>
      <c r="M25" s="109"/>
      <c r="N25" s="12"/>
      <c r="O25" s="12"/>
      <c r="P25" s="12"/>
    </row>
    <row r="26" spans="1:16" s="172" customFormat="1" ht="15.6" x14ac:dyDescent="0.3">
      <c r="A26" s="257" t="s">
        <v>107</v>
      </c>
      <c r="B26" s="250">
        <v>3250531.92</v>
      </c>
      <c r="C26" s="296">
        <v>3250531.92</v>
      </c>
      <c r="D26" s="296">
        <v>2905667.27</v>
      </c>
      <c r="E26" s="298">
        <f t="shared" si="0"/>
        <v>89.390516429692539</v>
      </c>
      <c r="F26" s="12"/>
      <c r="G26" s="109"/>
      <c r="H26" s="109"/>
      <c r="I26" s="109"/>
      <c r="J26" s="109"/>
      <c r="K26" s="109"/>
      <c r="L26" s="109"/>
      <c r="M26" s="109"/>
      <c r="N26" s="12"/>
      <c r="O26" s="12"/>
      <c r="P26" s="12"/>
    </row>
    <row r="27" spans="1:16" s="172" customFormat="1" ht="15.6" x14ac:dyDescent="0.3">
      <c r="A27" s="257" t="s">
        <v>135</v>
      </c>
      <c r="B27" s="250">
        <v>361052.63</v>
      </c>
      <c r="C27" s="296">
        <v>361052.63</v>
      </c>
      <c r="D27" s="296">
        <v>361052.63</v>
      </c>
      <c r="E27" s="298">
        <f t="shared" si="0"/>
        <v>100</v>
      </c>
      <c r="F27" s="12"/>
      <c r="G27" s="109"/>
      <c r="H27" s="109"/>
      <c r="I27" s="109"/>
      <c r="J27" s="109"/>
      <c r="K27" s="109"/>
      <c r="L27" s="109"/>
      <c r="M27" s="109"/>
      <c r="N27" s="12"/>
      <c r="O27" s="12"/>
      <c r="P27" s="12"/>
    </row>
    <row r="28" spans="1:16" s="172" customFormat="1" ht="31.2" x14ac:dyDescent="0.3">
      <c r="A28" s="257" t="s">
        <v>166</v>
      </c>
      <c r="B28" s="250">
        <v>670526.31999999995</v>
      </c>
      <c r="C28" s="296">
        <v>670526.31999999995</v>
      </c>
      <c r="D28" s="296">
        <v>670526.31999999995</v>
      </c>
      <c r="E28" s="298">
        <f t="shared" si="0"/>
        <v>100</v>
      </c>
      <c r="F28" s="12"/>
      <c r="G28" s="109"/>
      <c r="H28" s="109"/>
      <c r="I28" s="109"/>
      <c r="J28" s="109"/>
      <c r="K28" s="109"/>
      <c r="L28" s="109"/>
      <c r="M28" s="109"/>
      <c r="N28" s="12"/>
      <c r="O28" s="12"/>
      <c r="P28" s="12"/>
    </row>
    <row r="29" spans="1:16" s="172" customFormat="1" ht="31.2" x14ac:dyDescent="0.3">
      <c r="A29" s="257" t="s">
        <v>167</v>
      </c>
      <c r="B29" s="250">
        <v>1341052.6299999999</v>
      </c>
      <c r="C29" s="296">
        <v>1341052.6299999999</v>
      </c>
      <c r="D29" s="296">
        <v>1341052.6299999999</v>
      </c>
      <c r="E29" s="298">
        <f t="shared" si="0"/>
        <v>100</v>
      </c>
      <c r="F29" s="12"/>
      <c r="G29" s="109"/>
      <c r="H29" s="109"/>
      <c r="I29" s="109"/>
      <c r="J29" s="109"/>
      <c r="K29" s="109"/>
      <c r="L29" s="109"/>
      <c r="M29" s="109"/>
      <c r="N29" s="12"/>
      <c r="O29" s="12"/>
      <c r="P29" s="12"/>
    </row>
    <row r="30" spans="1:16" s="172" customFormat="1" ht="15.6" x14ac:dyDescent="0.3">
      <c r="A30" s="257" t="s">
        <v>138</v>
      </c>
      <c r="B30" s="250">
        <v>1547368.42</v>
      </c>
      <c r="C30" s="296">
        <v>1547368.42</v>
      </c>
      <c r="D30" s="296">
        <v>378619.32</v>
      </c>
      <c r="E30" s="298">
        <f t="shared" si="0"/>
        <v>24.468595526849388</v>
      </c>
      <c r="F30" s="12"/>
      <c r="G30" s="109"/>
      <c r="H30" s="109"/>
      <c r="I30" s="109"/>
      <c r="J30" s="109"/>
      <c r="K30" s="109"/>
      <c r="L30" s="109"/>
      <c r="M30" s="109"/>
      <c r="N30" s="12"/>
      <c r="O30" s="12"/>
      <c r="P30" s="12"/>
    </row>
    <row r="31" spans="1:16" ht="15.6" x14ac:dyDescent="0.3">
      <c r="A31" s="257" t="s">
        <v>139</v>
      </c>
      <c r="B31" s="250">
        <v>515789.47</v>
      </c>
      <c r="C31" s="296">
        <v>515789.47</v>
      </c>
      <c r="D31" s="296">
        <v>515789.47</v>
      </c>
      <c r="E31" s="298">
        <f t="shared" si="0"/>
        <v>100</v>
      </c>
      <c r="F31" s="12"/>
      <c r="G31" s="109"/>
      <c r="H31" s="109"/>
      <c r="I31" s="109"/>
      <c r="J31" s="109"/>
      <c r="K31" s="109"/>
      <c r="L31" s="109"/>
      <c r="M31" s="109"/>
      <c r="N31" s="12"/>
      <c r="O31" s="12"/>
      <c r="P31" s="12"/>
    </row>
    <row r="32" spans="1:16" ht="15.6" x14ac:dyDescent="0.3">
      <c r="A32" s="233" t="s">
        <v>39</v>
      </c>
      <c r="B32" s="250">
        <v>632608.68999999994</v>
      </c>
      <c r="C32" s="296">
        <v>632608.68999999994</v>
      </c>
      <c r="D32" s="296">
        <v>626892.59</v>
      </c>
      <c r="E32" s="298">
        <f t="shared" si="0"/>
        <v>99.096424046909632</v>
      </c>
      <c r="G32" s="252"/>
      <c r="H32" s="252"/>
      <c r="I32" s="109"/>
      <c r="J32" s="109"/>
      <c r="K32" s="109"/>
      <c r="L32" s="109"/>
      <c r="M32" s="109"/>
    </row>
    <row r="33" spans="1:13" ht="31.2" x14ac:dyDescent="0.3">
      <c r="A33" s="257" t="s">
        <v>168</v>
      </c>
      <c r="B33" s="250">
        <v>2063157.9</v>
      </c>
      <c r="C33" s="296">
        <v>1883157.9</v>
      </c>
      <c r="D33" s="296">
        <v>1807210.58</v>
      </c>
      <c r="E33" s="298">
        <f t="shared" si="0"/>
        <v>95.96702326448569</v>
      </c>
      <c r="G33" s="252"/>
      <c r="H33" s="252"/>
      <c r="I33" s="109"/>
      <c r="J33" s="109"/>
      <c r="K33" s="109"/>
      <c r="L33" s="109"/>
      <c r="M33" s="109"/>
    </row>
    <row r="34" spans="1:13" s="262" customFormat="1" ht="31.2" x14ac:dyDescent="0.3">
      <c r="A34" s="257" t="s">
        <v>174</v>
      </c>
      <c r="B34" s="250">
        <v>2711042.6</v>
      </c>
      <c r="C34" s="296">
        <v>2711042.6</v>
      </c>
      <c r="D34" s="296">
        <v>2711042.6</v>
      </c>
      <c r="E34" s="298">
        <f t="shared" si="0"/>
        <v>100</v>
      </c>
      <c r="G34" s="252"/>
      <c r="H34" s="252"/>
      <c r="I34" s="109"/>
      <c r="J34" s="109"/>
      <c r="K34" s="109"/>
      <c r="L34" s="109"/>
      <c r="M34" s="109"/>
    </row>
    <row r="35" spans="1:13" ht="15.6" x14ac:dyDescent="0.3">
      <c r="A35" s="257" t="s">
        <v>109</v>
      </c>
      <c r="B35" s="250">
        <v>1339356.48</v>
      </c>
      <c r="C35" s="296">
        <v>1339356.48</v>
      </c>
      <c r="D35" s="296">
        <v>1339356.48</v>
      </c>
      <c r="E35" s="298">
        <f t="shared" si="0"/>
        <v>100</v>
      </c>
      <c r="G35" s="252"/>
      <c r="H35" s="252"/>
      <c r="I35" s="109"/>
      <c r="J35" s="109"/>
      <c r="K35" s="109"/>
      <c r="L35" s="109"/>
      <c r="M35" s="109"/>
    </row>
    <row r="36" spans="1:13" ht="15.6" x14ac:dyDescent="0.3">
      <c r="A36" s="257" t="s">
        <v>140</v>
      </c>
      <c r="B36" s="250">
        <v>2578947.37</v>
      </c>
      <c r="C36" s="296">
        <v>2578947.37</v>
      </c>
      <c r="D36" s="296">
        <v>2578947.37</v>
      </c>
      <c r="E36" s="298">
        <f t="shared" si="0"/>
        <v>100</v>
      </c>
      <c r="G36" s="252"/>
      <c r="H36" s="252"/>
      <c r="I36" s="109"/>
      <c r="J36" s="109"/>
      <c r="K36" s="109"/>
      <c r="L36" s="109"/>
      <c r="M36" s="109"/>
    </row>
    <row r="37" spans="1:13" ht="15.6" x14ac:dyDescent="0.3">
      <c r="A37" s="257" t="s">
        <v>141</v>
      </c>
      <c r="B37" s="250">
        <v>1042553.19</v>
      </c>
      <c r="C37" s="296">
        <v>1042553.19</v>
      </c>
      <c r="D37" s="296">
        <v>1042553.19</v>
      </c>
      <c r="E37" s="298">
        <f t="shared" si="0"/>
        <v>100</v>
      </c>
      <c r="G37" s="252"/>
      <c r="H37" s="252"/>
      <c r="I37" s="109"/>
      <c r="J37" s="109"/>
      <c r="K37" s="109"/>
      <c r="L37" s="109"/>
      <c r="M37" s="109"/>
    </row>
    <row r="38" spans="1:13" ht="21" customHeight="1" x14ac:dyDescent="0.3">
      <c r="A38" s="8" t="s">
        <v>65</v>
      </c>
      <c r="B38" s="251">
        <f>SUM(B5:B37)</f>
        <v>75503266</v>
      </c>
      <c r="C38" s="251">
        <f>SUM(C5:C37)</f>
        <v>75542743.320000008</v>
      </c>
      <c r="D38" s="9">
        <f>SUM(D5:D37)</f>
        <v>68931480.080000013</v>
      </c>
      <c r="E38" s="299">
        <f t="shared" si="0"/>
        <v>91.248314597214716</v>
      </c>
    </row>
    <row r="40" spans="1:13" ht="42" customHeight="1" x14ac:dyDescent="0.3"/>
    <row r="41" spans="1:13" ht="52.8" customHeight="1" x14ac:dyDescent="0.3">
      <c r="A41" s="383" t="s">
        <v>395</v>
      </c>
      <c r="B41" s="383"/>
      <c r="C41" s="383"/>
      <c r="D41" s="383"/>
      <c r="E41" s="383"/>
      <c r="F41" s="182"/>
      <c r="G41" s="182"/>
      <c r="H41" s="182"/>
      <c r="I41" s="182"/>
      <c r="J41" s="182"/>
      <c r="K41" s="182"/>
    </row>
  </sheetData>
  <mergeCells count="2">
    <mergeCell ref="A41:E41"/>
    <mergeCell ref="A2:E2"/>
  </mergeCells>
  <pageMargins left="0.39370078740157483" right="0.39370078740157483" top="0.35433070866141736" bottom="0.39370078740157483" header="0.15748031496062992" footer="0.15748031496062992"/>
  <pageSetup paperSize="9" scale="90" fitToHeight="0" orientation="portrait" r:id="rId1"/>
  <headerFooter>
    <oddHeader>&amp;C&amp;P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76</vt:i4>
      </vt:variant>
      <vt:variant>
        <vt:lpstr>Именованные диапазоны</vt:lpstr>
      </vt:variant>
      <vt:variant>
        <vt:i4>81</vt:i4>
      </vt:variant>
    </vt:vector>
  </HeadingPairs>
  <TitlesOfParts>
    <vt:vector size="157" baseType="lpstr">
      <vt:lpstr>Таблица 1.1</vt:lpstr>
      <vt:lpstr>Таблица 1.2</vt:lpstr>
      <vt:lpstr>Таблица 2.1</vt:lpstr>
      <vt:lpstr>Таблица 2.2</vt:lpstr>
      <vt:lpstr>Таблица 2.3</vt:lpstr>
      <vt:lpstr>Таблица 2.4</vt:lpstr>
      <vt:lpstr>Таблица 2.5</vt:lpstr>
      <vt:lpstr>Таблица 2.6</vt:lpstr>
      <vt:lpstr>Таблица 2.8</vt:lpstr>
      <vt:lpstr>Таблица 2.9</vt:lpstr>
      <vt:lpstr>Таблица 2.10</vt:lpstr>
      <vt:lpstr>Таблица 2.11</vt:lpstr>
      <vt:lpstr>Таблица 2.12</vt:lpstr>
      <vt:lpstr>Таблица 2.13</vt:lpstr>
      <vt:lpstr>Таблица 2.14</vt:lpstr>
      <vt:lpstr>Таблица 2.15</vt:lpstr>
      <vt:lpstr>Таблица 2.16</vt:lpstr>
      <vt:lpstr>Таблица 2.17</vt:lpstr>
      <vt:lpstr>Таблица 2.18</vt:lpstr>
      <vt:lpstr>Таблица 2.19</vt:lpstr>
      <vt:lpstr>Таблица 2.20</vt:lpstr>
      <vt:lpstr>Таблица 2.21</vt:lpstr>
      <vt:lpstr>Таблица 2.22</vt:lpstr>
      <vt:lpstr>Таблица 2.23</vt:lpstr>
      <vt:lpstr>Таблица 2.24</vt:lpstr>
      <vt:lpstr>Таблица 2.25</vt:lpstr>
      <vt:lpstr>Таблица 2.26</vt:lpstr>
      <vt:lpstr>Таблица 2.27</vt:lpstr>
      <vt:lpstr>Таблица 2.28</vt:lpstr>
      <vt:lpstr>Таблица 2.29</vt:lpstr>
      <vt:lpstr>Таблица 2.30</vt:lpstr>
      <vt:lpstr>Таблица 2.31</vt:lpstr>
      <vt:lpstr>Таблица 2.32</vt:lpstr>
      <vt:lpstr>Таблица 2.33</vt:lpstr>
      <vt:lpstr>Таблица 2.34</vt:lpstr>
      <vt:lpstr>Таблица 2.35</vt:lpstr>
      <vt:lpstr>Таблица 2.36</vt:lpstr>
      <vt:lpstr>Таблица 2.38</vt:lpstr>
      <vt:lpstr>Таблица 2.39</vt:lpstr>
      <vt:lpstr>Таблица 2.40</vt:lpstr>
      <vt:lpstr>Таблица 2.41</vt:lpstr>
      <vt:lpstr>Таблица 2.42</vt:lpstr>
      <vt:lpstr>Таблица 2.43</vt:lpstr>
      <vt:lpstr>Таблица 2.44</vt:lpstr>
      <vt:lpstr>Таблица 2.45</vt:lpstr>
      <vt:lpstr>Таблица 2.46</vt:lpstr>
      <vt:lpstr>Таблица 2.47</vt:lpstr>
      <vt:lpstr>Таблица 2.48</vt:lpstr>
      <vt:lpstr>Таблица 2.49</vt:lpstr>
      <vt:lpstr>Таблица 2.50</vt:lpstr>
      <vt:lpstr>Таблица 2.51</vt:lpstr>
      <vt:lpstr>Таблица 2.52</vt:lpstr>
      <vt:lpstr>Таблица 2.53</vt:lpstr>
      <vt:lpstr>Таблица 2.54</vt:lpstr>
      <vt:lpstr>Таблица 3.1</vt:lpstr>
      <vt:lpstr>Таблица 3.2</vt:lpstr>
      <vt:lpstr>Таблица 3.3</vt:lpstr>
      <vt:lpstr>Таблица 3.4</vt:lpstr>
      <vt:lpstr>Таблица 3.5</vt:lpstr>
      <vt:lpstr>Таблица 3.6</vt:lpstr>
      <vt:lpstr>Таблица 3.7</vt:lpstr>
      <vt:lpstr>Таблица 3.8</vt:lpstr>
      <vt:lpstr>Таблица 3.9</vt:lpstr>
      <vt:lpstr>Таблица 3.10</vt:lpstr>
      <vt:lpstr>Таблица 3.11</vt:lpstr>
      <vt:lpstr>Таблица 3.12</vt:lpstr>
      <vt:lpstr>Таблица 3.13</vt:lpstr>
      <vt:lpstr>Таблица 3.14</vt:lpstr>
      <vt:lpstr>Таблица 4.1</vt:lpstr>
      <vt:lpstr>Таблица 4.2</vt:lpstr>
      <vt:lpstr>Таблица 4.3</vt:lpstr>
      <vt:lpstr>Таблица 4.4</vt:lpstr>
      <vt:lpstr>Таблица 4.5</vt:lpstr>
      <vt:lpstr>Таблица 4.6</vt:lpstr>
      <vt:lpstr>Таблица 4.7</vt:lpstr>
      <vt:lpstr>Таблица 4.8</vt:lpstr>
      <vt:lpstr>'Таблица 2.10'!Заголовки_для_печати</vt:lpstr>
      <vt:lpstr>'Таблица 2.32'!Заголовки_для_печати</vt:lpstr>
      <vt:lpstr>'Таблица 2.8'!Заголовки_для_печати</vt:lpstr>
      <vt:lpstr>'Таблица 3.13'!Заголовки_для_печати</vt:lpstr>
      <vt:lpstr>'Таблица 3.14'!Заголовки_для_печати</vt:lpstr>
      <vt:lpstr>'Таблица 1.1'!Область_печати</vt:lpstr>
      <vt:lpstr>'Таблица 1.2'!Область_печати</vt:lpstr>
      <vt:lpstr>'Таблица 2.1'!Область_печати</vt:lpstr>
      <vt:lpstr>'Таблица 2.10'!Область_печати</vt:lpstr>
      <vt:lpstr>'Таблица 2.11'!Область_печати</vt:lpstr>
      <vt:lpstr>'Таблица 2.12'!Область_печати</vt:lpstr>
      <vt:lpstr>'Таблица 2.13'!Область_печати</vt:lpstr>
      <vt:lpstr>'Таблица 2.14'!Область_печати</vt:lpstr>
      <vt:lpstr>'Таблица 2.15'!Область_печати</vt:lpstr>
      <vt:lpstr>'Таблица 2.16'!Область_печати</vt:lpstr>
      <vt:lpstr>'Таблица 2.17'!Область_печати</vt:lpstr>
      <vt:lpstr>'Таблица 2.18'!Область_печати</vt:lpstr>
      <vt:lpstr>'Таблица 2.19'!Область_печати</vt:lpstr>
      <vt:lpstr>'Таблица 2.2'!Область_печати</vt:lpstr>
      <vt:lpstr>'Таблица 2.20'!Область_печати</vt:lpstr>
      <vt:lpstr>'Таблица 2.21'!Область_печати</vt:lpstr>
      <vt:lpstr>'Таблица 2.22'!Область_печати</vt:lpstr>
      <vt:lpstr>'Таблица 2.23'!Область_печати</vt:lpstr>
      <vt:lpstr>'Таблица 2.24'!Область_печати</vt:lpstr>
      <vt:lpstr>'Таблица 2.25'!Область_печати</vt:lpstr>
      <vt:lpstr>'Таблица 2.26'!Область_печати</vt:lpstr>
      <vt:lpstr>'Таблица 2.27'!Область_печати</vt:lpstr>
      <vt:lpstr>'Таблица 2.28'!Область_печати</vt:lpstr>
      <vt:lpstr>'Таблица 2.29'!Область_печати</vt:lpstr>
      <vt:lpstr>'Таблица 2.3'!Область_печати</vt:lpstr>
      <vt:lpstr>'Таблица 2.30'!Область_печати</vt:lpstr>
      <vt:lpstr>'Таблица 2.31'!Область_печати</vt:lpstr>
      <vt:lpstr>'Таблица 2.32'!Область_печати</vt:lpstr>
      <vt:lpstr>'Таблица 2.33'!Область_печати</vt:lpstr>
      <vt:lpstr>'Таблица 2.34'!Область_печати</vt:lpstr>
      <vt:lpstr>'Таблица 2.35'!Область_печати</vt:lpstr>
      <vt:lpstr>'Таблица 2.36'!Область_печати</vt:lpstr>
      <vt:lpstr>'Таблица 2.38'!Область_печати</vt:lpstr>
      <vt:lpstr>'Таблица 2.39'!Область_печати</vt:lpstr>
      <vt:lpstr>'Таблица 2.4'!Область_печати</vt:lpstr>
      <vt:lpstr>'Таблица 2.40'!Область_печати</vt:lpstr>
      <vt:lpstr>'Таблица 2.41'!Область_печати</vt:lpstr>
      <vt:lpstr>'Таблица 2.42'!Область_печати</vt:lpstr>
      <vt:lpstr>'Таблица 2.43'!Область_печати</vt:lpstr>
      <vt:lpstr>'Таблица 2.44'!Область_печати</vt:lpstr>
      <vt:lpstr>'Таблица 2.45'!Область_печати</vt:lpstr>
      <vt:lpstr>'Таблица 2.46'!Область_печати</vt:lpstr>
      <vt:lpstr>'Таблица 2.47'!Область_печати</vt:lpstr>
      <vt:lpstr>'Таблица 2.48'!Область_печати</vt:lpstr>
      <vt:lpstr>'Таблица 2.49'!Область_печати</vt:lpstr>
      <vt:lpstr>'Таблица 2.5'!Область_печати</vt:lpstr>
      <vt:lpstr>'Таблица 2.50'!Область_печати</vt:lpstr>
      <vt:lpstr>'Таблица 2.51'!Область_печати</vt:lpstr>
      <vt:lpstr>'Таблица 2.52'!Область_печати</vt:lpstr>
      <vt:lpstr>'Таблица 2.53'!Область_печати</vt:lpstr>
      <vt:lpstr>'Таблица 2.54'!Область_печати</vt:lpstr>
      <vt:lpstr>'Таблица 2.6'!Область_печати</vt:lpstr>
      <vt:lpstr>'Таблица 2.8'!Область_печати</vt:lpstr>
      <vt:lpstr>'Таблица 2.9'!Область_печати</vt:lpstr>
      <vt:lpstr>'Таблица 3.1'!Область_печати</vt:lpstr>
      <vt:lpstr>'Таблица 3.10'!Область_печати</vt:lpstr>
      <vt:lpstr>'Таблица 3.11'!Область_печати</vt:lpstr>
      <vt:lpstr>'Таблица 3.12'!Область_печати</vt:lpstr>
      <vt:lpstr>'Таблица 3.13'!Область_печати</vt:lpstr>
      <vt:lpstr>'Таблица 3.14'!Область_печати</vt:lpstr>
      <vt:lpstr>'Таблица 3.2'!Область_печати</vt:lpstr>
      <vt:lpstr>'Таблица 3.3'!Область_печати</vt:lpstr>
      <vt:lpstr>'Таблица 3.4'!Область_печати</vt:lpstr>
      <vt:lpstr>'Таблица 3.5'!Область_печати</vt:lpstr>
      <vt:lpstr>'Таблица 3.6'!Область_печати</vt:lpstr>
      <vt:lpstr>'Таблица 3.7'!Область_печати</vt:lpstr>
      <vt:lpstr>'Таблица 3.8'!Область_печати</vt:lpstr>
      <vt:lpstr>'Таблица 3.9'!Область_печати</vt:lpstr>
      <vt:lpstr>'Таблица 4.1'!Область_печати</vt:lpstr>
      <vt:lpstr>'Таблица 4.2'!Область_печати</vt:lpstr>
      <vt:lpstr>'Таблица 4.3'!Область_печати</vt:lpstr>
      <vt:lpstr>'Таблица 4.4'!Область_печати</vt:lpstr>
      <vt:lpstr>'Таблица 4.5'!Область_печати</vt:lpstr>
      <vt:lpstr>'Таблица 4.6'!Область_печати</vt:lpstr>
      <vt:lpstr>'Таблица 4.7'!Область_печати</vt:lpstr>
      <vt:lpstr>'Таблица 4.8'!Область_печати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Бурштейн</dc:creator>
  <cp:lastModifiedBy>Давыдова</cp:lastModifiedBy>
  <cp:lastPrinted>2025-04-10T11:44:21Z</cp:lastPrinted>
  <dcterms:created xsi:type="dcterms:W3CDTF">2021-10-06T09:27:02Z</dcterms:created>
  <dcterms:modified xsi:type="dcterms:W3CDTF">2025-06-02T12:23:55Z</dcterms:modified>
</cp:coreProperties>
</file>