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80" i="1" l="1"/>
  <c r="G81" i="1"/>
  <c r="D37" i="1"/>
  <c r="E37" i="1"/>
  <c r="F48" i="1" l="1"/>
  <c r="G21" i="1"/>
  <c r="G19" i="1"/>
  <c r="C25" i="1"/>
  <c r="C20" i="1"/>
  <c r="C16" i="1" l="1"/>
  <c r="C7" i="1" l="1"/>
  <c r="G43" i="1" l="1"/>
  <c r="E25" i="1" l="1"/>
  <c r="D25" i="1"/>
  <c r="E16" i="1"/>
  <c r="D16" i="1"/>
  <c r="F27" i="1"/>
  <c r="F19" i="1"/>
  <c r="E20" i="1" l="1"/>
  <c r="D20" i="1"/>
  <c r="E7" i="1"/>
  <c r="D7" i="1"/>
  <c r="F21" i="1"/>
  <c r="C42" i="1" l="1"/>
  <c r="E42" i="1" l="1"/>
  <c r="D42" i="1"/>
  <c r="F43" i="1"/>
  <c r="G8" i="1" l="1"/>
  <c r="G9" i="1"/>
  <c r="G10" i="1"/>
  <c r="G11" i="1"/>
  <c r="G12" i="1"/>
  <c r="G13" i="1"/>
  <c r="G15" i="1"/>
  <c r="G17" i="1"/>
  <c r="G18" i="1"/>
  <c r="G22" i="1"/>
  <c r="G23" i="1"/>
  <c r="G24" i="1"/>
  <c r="G26" i="1"/>
  <c r="G29" i="1"/>
  <c r="G31" i="1"/>
  <c r="G32" i="1"/>
  <c r="G33" i="1"/>
  <c r="G34" i="1"/>
  <c r="G36" i="1"/>
  <c r="G38" i="1"/>
  <c r="G39" i="1"/>
  <c r="G41" i="1"/>
  <c r="G46" i="1"/>
  <c r="G49" i="1"/>
  <c r="G50" i="1"/>
  <c r="G51" i="1"/>
  <c r="G52" i="1"/>
  <c r="G53" i="1"/>
  <c r="G54" i="1"/>
  <c r="G56" i="1"/>
  <c r="G57" i="1"/>
  <c r="G59" i="1"/>
  <c r="G60" i="1"/>
  <c r="G61" i="1"/>
  <c r="G62" i="1"/>
  <c r="G63" i="1"/>
  <c r="G64" i="1"/>
  <c r="G66" i="1"/>
  <c r="G67" i="1"/>
  <c r="G68" i="1"/>
  <c r="G69" i="1"/>
  <c r="G70" i="1"/>
  <c r="G72" i="1"/>
  <c r="G73" i="1"/>
  <c r="G74" i="1"/>
  <c r="G75" i="1"/>
  <c r="G77" i="1"/>
  <c r="G78" i="1"/>
  <c r="G79" i="1"/>
  <c r="G83" i="1"/>
  <c r="G84" i="1"/>
  <c r="G85" i="1"/>
  <c r="C82" i="1"/>
  <c r="C80" i="1"/>
  <c r="C76" i="1"/>
  <c r="C71" i="1"/>
  <c r="C65" i="1"/>
  <c r="C58" i="1"/>
  <c r="C55" i="1"/>
  <c r="C47" i="1"/>
  <c r="C37" i="1"/>
  <c r="C86" i="1" l="1"/>
  <c r="G42" i="1"/>
  <c r="E82" i="1"/>
  <c r="D82" i="1"/>
  <c r="E80" i="1"/>
  <c r="D80" i="1"/>
  <c r="E76" i="1"/>
  <c r="G76" i="1" s="1"/>
  <c r="D76" i="1"/>
  <c r="E71" i="1"/>
  <c r="D71" i="1"/>
  <c r="E65" i="1"/>
  <c r="G65" i="1" s="1"/>
  <c r="D65" i="1"/>
  <c r="E58" i="1"/>
  <c r="G58" i="1" s="1"/>
  <c r="D58" i="1"/>
  <c r="E55" i="1"/>
  <c r="G55" i="1" s="1"/>
  <c r="D55" i="1"/>
  <c r="E47" i="1"/>
  <c r="G47" i="1" s="1"/>
  <c r="D47" i="1"/>
  <c r="G37" i="1"/>
  <c r="G20" i="1"/>
  <c r="G7" i="1"/>
  <c r="F44" i="1"/>
  <c r="F85" i="1"/>
  <c r="F84" i="1"/>
  <c r="F83" i="1"/>
  <c r="F81" i="1"/>
  <c r="F79" i="1"/>
  <c r="F78" i="1"/>
  <c r="F77" i="1"/>
  <c r="F75" i="1"/>
  <c r="F74" i="1"/>
  <c r="F73" i="1"/>
  <c r="F72" i="1"/>
  <c r="F70" i="1"/>
  <c r="F69" i="1"/>
  <c r="F68" i="1"/>
  <c r="F67" i="1"/>
  <c r="F66" i="1"/>
  <c r="F64" i="1"/>
  <c r="F63" i="1"/>
  <c r="F62" i="1"/>
  <c r="F61" i="1"/>
  <c r="F60" i="1"/>
  <c r="F59" i="1"/>
  <c r="F57" i="1"/>
  <c r="F56" i="1"/>
  <c r="F54" i="1"/>
  <c r="F53" i="1"/>
  <c r="F52" i="1"/>
  <c r="F51" i="1"/>
  <c r="F50" i="1"/>
  <c r="F49" i="1"/>
  <c r="F46" i="1"/>
  <c r="F45" i="1"/>
  <c r="F41" i="1"/>
  <c r="F40" i="1"/>
  <c r="F39" i="1"/>
  <c r="F38" i="1"/>
  <c r="F36" i="1"/>
  <c r="F34" i="1"/>
  <c r="F33" i="1"/>
  <c r="F32" i="1"/>
  <c r="F31" i="1"/>
  <c r="F30" i="1"/>
  <c r="F29" i="1"/>
  <c r="F28" i="1"/>
  <c r="F26" i="1"/>
  <c r="F24" i="1"/>
  <c r="F23" i="1"/>
  <c r="F22" i="1"/>
  <c r="F18" i="1"/>
  <c r="F17" i="1"/>
  <c r="F15" i="1"/>
  <c r="F14" i="1"/>
  <c r="F13" i="1"/>
  <c r="F12" i="1"/>
  <c r="F11" i="1"/>
  <c r="F10" i="1"/>
  <c r="F9" i="1"/>
  <c r="F8" i="1"/>
  <c r="F82" i="1" l="1"/>
  <c r="F71" i="1"/>
  <c r="F47" i="1"/>
  <c r="F7" i="1"/>
  <c r="F42" i="1"/>
  <c r="F25" i="1"/>
  <c r="E86" i="1"/>
  <c r="G86" i="1" s="1"/>
  <c r="G82" i="1"/>
  <c r="F80" i="1"/>
  <c r="G71" i="1"/>
  <c r="G25" i="1"/>
  <c r="G16" i="1"/>
  <c r="F37" i="1"/>
  <c r="F58" i="1"/>
  <c r="F65" i="1"/>
  <c r="F76" i="1"/>
  <c r="F55" i="1"/>
  <c r="D86" i="1"/>
  <c r="F20" i="1"/>
  <c r="F16" i="1"/>
  <c r="F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<sst xmlns="http://schemas.openxmlformats.org/spreadsheetml/2006/main" count="168" uniqueCount="168">
  <si>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</si>
  <si>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</si>
  <si>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</si>
  <si>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</si>
  <si>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</si>
  <si>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</si>
  <si>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</si>
  <si>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</si>
  <si>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</si>
  <si>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</si>
  <si>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</si>
  <si>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</si>
  <si>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</si>
  <si>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</si>
  <si>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</si>
  <si>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</si>
  <si>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</si>
  <si>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</si>
  <si>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</si>
  <si>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</si>
  <si>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</si>
  <si>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</si>
  <si>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</si>
  <si>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</si>
  <si>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</si>
  <si>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</si>
  <si>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</si>
  <si>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</si>
  <si>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</si>
  <si>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</si>
  <si>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</si>
  <si>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</si>
  <si>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</si>
  <si>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</si>
  <si>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</si>
  <si>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</si>
  <si>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</si>
  <si>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</si>
  <si>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</si>
  <si>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</si>
  <si>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</si>
  <si>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</si>
  <si>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</si>
  <si>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</si>
  <si>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</si>
  <si>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</si>
  <si>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</si>
  <si>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</si>
  <si>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</si>
  <si>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</si>
  <si>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</si>
  <si>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</si>
  <si>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</si>
  <si>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</si>
  <si>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</si>
  <si>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</si>
  <si>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</si>
  <si>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</si>
  <si>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</si>
  <si>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</si>
  <si>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</si>
  <si>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</si>
  <si>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</si>
  <si>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</si>
  <si>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</si>
  <si>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</si>
  <si>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</si>
  <si>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</si>
  <si>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</si>
  <si>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</si>
  <si>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</si>
  <si>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</si>
  <si>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</si>
  <si>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</si>
  <si>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</si>
  <si>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</si>
  <si>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</si>
  <si>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</si>
  <si>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</si>
  <si>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</si>
  <si>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</si>
  <si>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</si>
  <si>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</si>
  <si>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</si>
  <si>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</si>
  <si>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</si>
  <si>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</si>
  <si>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</si>
  <si>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</si>
  <si>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</si>
  <si>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</si>
  <si>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</si>
  <si>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</si>
  <si>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</si>
  <si>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</si>
  <si>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</si>
  <si>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</si>
  <si>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</si>
  <si>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</si>
  <si>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</si>
  <si>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</si>
  <si>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</si>
  <si>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</si>
  <si>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</si>
  <si>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</si>
  <si>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</si>
  <si>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</si>
  <si>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</si>
  <si>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</si>
  <si>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</si>
  <si>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</si>
  <si>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</si>
  <si>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</si>
  <si>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</si>
  <si>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</si>
  <si>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</si>
  <si>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</si>
  <si>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</si>
  <si>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</si>
  <si>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</si>
  <si>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</si>
  <si>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</si>
  <si>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</si>
  <si>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</si>
  <si>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</si>
  <si>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</si>
  <si>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</si>
  <si>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</si>
  <si>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</si>
  <si>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</si>
  <si>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</si>
  <si>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</si>
  <si>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</si>
  <si>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</si>
  <si>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</si>
  <si>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</si>
  <si>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</si>
  <si>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</si>
  <si>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</si>
  <si>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</si>
  <si>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</si>
  <si>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</si>
  <si>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</si>
  <si>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</si>
  <si>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</si>
  <si>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</si>
  <si>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</si>
  <si>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</si>
  <si>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</si>
  <si>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</si>
  <si>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</si>
  <si>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</si>
  <si>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</si>
  <si>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</si>
  <si>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</si>
  <si>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0309</t>
  </si>
  <si>
    <t>Другие вопросы в области национальной обороны</t>
  </si>
  <si>
    <t>0209</t>
  </si>
  <si>
    <t>Топливно-энергетический комплекс</t>
  </si>
  <si>
    <t>0402</t>
  </si>
  <si>
    <t>Сведения об исполнении областного бюджета Брянской области за 1 квартал 2025 года по расходам в разрезе разделов и подразделов классификации расходов в сравнении с соответствующим периодом 2024 года</t>
  </si>
  <si>
    <t>Кассовое исполнение
за 1 квартал
2024 года</t>
  </si>
  <si>
    <t>Кассовое исполнение
за 1 квартал
2025 года</t>
  </si>
  <si>
    <t>Темп изменений 2025 года к соответствующему периоду 2024 года, %</t>
  </si>
  <si>
    <t>Прикладные научные исследования в области национальной экономики</t>
  </si>
  <si>
    <t>0411</t>
  </si>
  <si>
    <t>Бюджетные ассигнования, утвержденные сводной бюджетной росписью с учетом изменений
на 2025 год</t>
  </si>
  <si>
    <t>Процент исполнения к сводной бюджетной росписи с учетом изменений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</si>
</sst>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3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Times New Roman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73">
    <xf numFmtId="0" fontId="0" fillId="0" borderId="0"/>
    <xf numFmtId="4" fontId="6" fillId="0" borderId="7">
      <alignment horizontal="right"/>
    </xf>
    <xf numFmtId="4" fontId="7" fillId="0" borderId="7">
      <alignment horizontal="right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1" fillId="0" borderId="9"/>
    <xf numFmtId="0" fontId="11" fillId="0" borderId="0"/>
    <xf numFmtId="0" fontId="12" fillId="0" borderId="0"/>
    <xf numFmtId="0" fontId="10" fillId="0" borderId="0">
      <alignment horizontal="left" wrapText="1"/>
    </xf>
    <xf numFmtId="0" fontId="13" fillId="0" borderId="0"/>
    <xf numFmtId="0" fontId="14" fillId="0" borderId="0"/>
    <xf numFmtId="0" fontId="11" fillId="0" borderId="10"/>
    <xf numFmtId="0" fontId="7" fillId="0" borderId="11">
      <alignment horizontal="center"/>
    </xf>
    <xf numFmtId="0" fontId="12" fillId="0" borderId="12"/>
    <xf numFmtId="0" fontId="7" fillId="0" borderId="0">
      <alignment horizontal="left"/>
    </xf>
    <xf numFmtId="0" fontId="15" fillId="0" borderId="0">
      <alignment horizontal="center" vertical="top"/>
    </xf>
    <xf numFmtId="49" fontId="16" fillId="0" borderId="13">
      <alignment horizontal="right"/>
    </xf>
    <xf numFmtId="49" fontId="12" fillId="0" borderId="14">
      <alignment horizontal="center"/>
    </xf>
    <xf numFmtId="0" fontId="12" fillId="0" borderId="15"/>
    <xf numFmtId="49" fontId="12" fillId="0" borderId="0"/>
    <xf numFmtId="49" fontId="7" fillId="0" borderId="0">
      <alignment horizontal="right"/>
    </xf>
    <xf numFmtId="0" fontId="7" fillId="0" borderId="0"/>
    <xf numFmtId="0" fontId="7" fillId="0" borderId="0">
      <alignment horizontal="center"/>
    </xf>
    <xf numFmtId="0" fontId="7" fillId="0" borderId="13">
      <alignment horizontal="right"/>
    </xf>
    <xf numFmtId="165" fontId="7" fillId="0" borderId="16">
      <alignment horizontal="center"/>
    </xf>
    <xf numFmtId="49" fontId="7" fillId="0" borderId="0"/>
    <xf numFmtId="0" fontId="7" fillId="0" borderId="0">
      <alignment horizontal="right"/>
    </xf>
    <xf numFmtId="0" fontId="7" fillId="0" borderId="17">
      <alignment horizontal="center"/>
    </xf>
    <xf numFmtId="0" fontId="7" fillId="0" borderId="9">
      <alignment wrapText="1"/>
    </xf>
    <xf numFmtId="49" fontId="7" fillId="0" borderId="18">
      <alignment horizontal="center"/>
    </xf>
    <xf numFmtId="0" fontId="7" fillId="0" borderId="19">
      <alignment wrapText="1"/>
    </xf>
    <xf numFmtId="49" fontId="7" fillId="0" borderId="16">
      <alignment horizontal="center"/>
    </xf>
    <xf numFmtId="0" fontId="7" fillId="0" borderId="20">
      <alignment horizontal="left"/>
    </xf>
    <xf numFmtId="49" fontId="7" fillId="0" borderId="20"/>
    <xf numFmtId="0" fontId="7" fillId="0" borderId="16">
      <alignment horizontal="center"/>
    </xf>
    <xf numFmtId="49" fontId="7" fillId="0" borderId="21">
      <alignment horizontal="center"/>
    </xf>
    <xf numFmtId="0" fontId="13" fillId="0" borderId="22"/>
    <xf numFmtId="49" fontId="7" fillId="0" borderId="23">
      <alignment horizontal="center" vertical="center" wrapText="1"/>
    </xf>
    <xf numFmtId="49" fontId="7" fillId="0" borderId="24">
      <alignment horizontal="center" vertical="center" wrapText="1"/>
    </xf>
    <xf numFmtId="49" fontId="7" fillId="0" borderId="7">
      <alignment horizontal="center" vertical="center" wrapText="1"/>
    </xf>
    <xf numFmtId="49" fontId="7" fillId="0" borderId="11">
      <alignment horizontal="center" vertical="center" wrapText="1"/>
    </xf>
    <xf numFmtId="0" fontId="7" fillId="0" borderId="25">
      <alignment horizontal="left" wrapText="1"/>
    </xf>
    <xf numFmtId="49" fontId="7" fillId="0" borderId="26">
      <alignment horizontal="center" wrapText="1"/>
    </xf>
    <xf numFmtId="49" fontId="7" fillId="0" borderId="27">
      <alignment horizontal="center"/>
    </xf>
    <xf numFmtId="4" fontId="7" fillId="0" borderId="23">
      <alignment horizontal="right"/>
    </xf>
    <xf numFmtId="4" fontId="7" fillId="0" borderId="28">
      <alignment horizontal="right"/>
    </xf>
    <xf numFmtId="0" fontId="7" fillId="0" borderId="29">
      <alignment horizontal="left" wrapText="1"/>
    </xf>
    <xf numFmtId="4" fontId="7" fillId="0" borderId="30">
      <alignment horizontal="right"/>
    </xf>
    <xf numFmtId="0" fontId="7" fillId="0" borderId="31">
      <alignment horizontal="left" wrapText="1" indent="1"/>
    </xf>
    <xf numFmtId="49" fontId="7" fillId="0" borderId="32">
      <alignment horizontal="center" wrapText="1"/>
    </xf>
    <xf numFmtId="49" fontId="7" fillId="0" borderId="33">
      <alignment horizontal="center"/>
    </xf>
    <xf numFmtId="0" fontId="7" fillId="0" borderId="34">
      <alignment horizontal="left" wrapText="1" indent="1"/>
    </xf>
    <xf numFmtId="49" fontId="7" fillId="0" borderId="35">
      <alignment horizontal="center"/>
    </xf>
    <xf numFmtId="49" fontId="7" fillId="0" borderId="12">
      <alignment horizontal="center"/>
    </xf>
    <xf numFmtId="49" fontId="7" fillId="0" borderId="0">
      <alignment horizontal="center"/>
    </xf>
    <xf numFmtId="0" fontId="7" fillId="0" borderId="28">
      <alignment horizontal="left" wrapText="1" indent="2"/>
    </xf>
    <xf numFmtId="49" fontId="7" fillId="0" borderId="36">
      <alignment horizontal="center"/>
    </xf>
    <xf numFmtId="49" fontId="7" fillId="0" borderId="23">
      <alignment horizontal="center"/>
    </xf>
    <xf numFmtId="0" fontId="7" fillId="0" borderId="37">
      <alignment horizontal="left" wrapText="1" indent="2"/>
    </xf>
    <xf numFmtId="0" fontId="7" fillId="0" borderId="22"/>
    <xf numFmtId="0" fontId="7" fillId="3" borderId="22"/>
    <xf numFmtId="0" fontId="7" fillId="3" borderId="0"/>
    <xf numFmtId="0" fontId="7" fillId="0" borderId="0">
      <alignment horizontal="left" wrapText="1"/>
    </xf>
    <xf numFmtId="49" fontId="7" fillId="0" borderId="0">
      <alignment horizontal="center" wrapText="1"/>
    </xf>
    <xf numFmtId="0" fontId="7" fillId="0" borderId="9">
      <alignment horizontal="left"/>
    </xf>
    <xf numFmtId="49" fontId="7" fillId="0" borderId="9"/>
    <xf numFmtId="0" fontId="7" fillId="0" borderId="9"/>
    <xf numFmtId="0" fontId="7" fillId="0" borderId="38">
      <alignment horizontal="left" wrapText="1"/>
    </xf>
    <xf numFmtId="49" fontId="7" fillId="0" borderId="27">
      <alignment horizontal="center" wrapText="1"/>
    </xf>
    <xf numFmtId="4" fontId="7" fillId="0" borderId="7">
      <alignment horizontal="right"/>
    </xf>
    <xf numFmtId="4" fontId="7" fillId="0" borderId="39">
      <alignment horizontal="right"/>
    </xf>
    <xf numFmtId="0" fontId="7" fillId="0" borderId="40">
      <alignment horizontal="left" wrapText="1"/>
    </xf>
    <xf numFmtId="49" fontId="7" fillId="0" borderId="36">
      <alignment horizontal="center" wrapText="1"/>
    </xf>
    <xf numFmtId="49" fontId="7" fillId="0" borderId="28">
      <alignment horizontal="center"/>
    </xf>
    <xf numFmtId="0" fontId="7" fillId="0" borderId="19"/>
    <xf numFmtId="0" fontId="7" fillId="0" borderId="41"/>
    <xf numFmtId="0" fontId="9" fillId="0" borderId="37">
      <alignment horizontal="left" wrapText="1"/>
    </xf>
    <xf numFmtId="0" fontId="7" fillId="0" borderId="42">
      <alignment horizontal="center" wrapText="1"/>
    </xf>
    <xf numFmtId="49" fontId="7" fillId="0" borderId="43">
      <alignment horizontal="center" wrapText="1"/>
    </xf>
    <xf numFmtId="4" fontId="7" fillId="0" borderId="27">
      <alignment horizontal="right"/>
    </xf>
    <xf numFmtId="4" fontId="7" fillId="0" borderId="44">
      <alignment horizontal="right"/>
    </xf>
    <xf numFmtId="0" fontId="9" fillId="0" borderId="16">
      <alignment horizontal="left" wrapText="1"/>
    </xf>
    <xf numFmtId="0" fontId="12" fillId="0" borderId="22"/>
    <xf numFmtId="0" fontId="7" fillId="0" borderId="0">
      <alignment horizontal="center" wrapText="1"/>
    </xf>
    <xf numFmtId="0" fontId="9" fillId="0" borderId="0">
      <alignment horizontal="center"/>
    </xf>
    <xf numFmtId="0" fontId="9" fillId="0" borderId="9"/>
    <xf numFmtId="49" fontId="7" fillId="0" borderId="9">
      <alignment horizontal="left"/>
    </xf>
    <xf numFmtId="49" fontId="7" fillId="0" borderId="7">
      <alignment horizontal="center"/>
    </xf>
    <xf numFmtId="0" fontId="7" fillId="0" borderId="31">
      <alignment horizontal="left" wrapText="1"/>
    </xf>
    <xf numFmtId="49" fontId="7" fillId="0" borderId="45">
      <alignment horizontal="center"/>
    </xf>
    <xf numFmtId="0" fontId="7" fillId="0" borderId="34">
      <alignment horizontal="left" wrapText="1"/>
    </xf>
    <xf numFmtId="0" fontId="12" fillId="0" borderId="33"/>
    <xf numFmtId="0" fontId="12" fillId="0" borderId="45"/>
    <xf numFmtId="0" fontId="7" fillId="0" borderId="38">
      <alignment horizontal="left" wrapText="1" indent="1"/>
    </xf>
    <xf numFmtId="49" fontId="7" fillId="0" borderId="46">
      <alignment horizontal="center" wrapText="1"/>
    </xf>
    <xf numFmtId="0" fontId="7" fillId="0" borderId="40">
      <alignment horizontal="left" wrapText="1" indent="1"/>
    </xf>
    <xf numFmtId="0" fontId="7" fillId="0" borderId="31">
      <alignment horizontal="left" wrapText="1" indent="2"/>
    </xf>
    <xf numFmtId="0" fontId="7" fillId="0" borderId="34">
      <alignment horizontal="left" wrapText="1" indent="2"/>
    </xf>
    <xf numFmtId="49" fontId="7" fillId="0" borderId="46">
      <alignment horizontal="center"/>
    </xf>
    <xf numFmtId="0" fontId="12" fillId="0" borderId="20"/>
    <xf numFmtId="0" fontId="12" fillId="0" borderId="9"/>
    <xf numFmtId="0" fontId="9" fillId="0" borderId="24">
      <alignment horizontal="center" vertical="center" textRotation="90" wrapText="1"/>
    </xf>
    <xf numFmtId="0" fontId="7" fillId="0" borderId="23">
      <alignment horizontal="center" vertical="top" wrapText="1"/>
    </xf>
    <xf numFmtId="0" fontId="7" fillId="0" borderId="33">
      <alignment horizontal="center" vertical="top"/>
    </xf>
    <xf numFmtId="0" fontId="7" fillId="0" borderId="23">
      <alignment horizontal="center" vertical="top"/>
    </xf>
    <xf numFmtId="49" fontId="7" fillId="0" borderId="23">
      <alignment horizontal="center" vertical="top" wrapText="1"/>
    </xf>
    <xf numFmtId="0" fontId="9" fillId="0" borderId="47"/>
    <xf numFmtId="49" fontId="9" fillId="0" borderId="26">
      <alignment horizontal="center"/>
    </xf>
    <xf numFmtId="0" fontId="13" fillId="0" borderId="15"/>
    <xf numFmtId="49" fontId="17" fillId="0" borderId="48">
      <alignment horizontal="left" vertical="center" wrapText="1"/>
    </xf>
    <xf numFmtId="49" fontId="9" fillId="0" borderId="36">
      <alignment horizontal="center" vertical="center" wrapText="1"/>
    </xf>
    <xf numFmtId="49" fontId="7" fillId="0" borderId="49">
      <alignment horizontal="left" vertical="center" wrapText="1" indent="2"/>
    </xf>
    <xf numFmtId="49" fontId="7" fillId="0" borderId="32">
      <alignment horizontal="center" vertical="center" wrapText="1"/>
    </xf>
    <xf numFmtId="0" fontId="7" fillId="0" borderId="33"/>
    <xf numFmtId="4" fontId="7" fillId="0" borderId="33">
      <alignment horizontal="right"/>
    </xf>
    <xf numFmtId="4" fontId="7" fillId="0" borderId="45">
      <alignment horizontal="right"/>
    </xf>
    <xf numFmtId="49" fontId="7" fillId="0" borderId="50">
      <alignment horizontal="left" vertical="center" wrapText="1" indent="3"/>
    </xf>
    <xf numFmtId="49" fontId="7" fillId="0" borderId="46">
      <alignment horizontal="center" vertical="center" wrapText="1"/>
    </xf>
    <xf numFmtId="49" fontId="7" fillId="0" borderId="48">
      <alignment horizontal="left" vertical="center" wrapText="1" indent="3"/>
    </xf>
    <xf numFmtId="49" fontId="7" fillId="0" borderId="36">
      <alignment horizontal="center" vertical="center" wrapText="1"/>
    </xf>
    <xf numFmtId="49" fontId="7" fillId="0" borderId="51">
      <alignment horizontal="left" vertical="center" wrapText="1" indent="3"/>
    </xf>
    <xf numFmtId="0" fontId="17" fillId="0" borderId="47">
      <alignment horizontal="left" vertical="center" wrapText="1"/>
    </xf>
    <xf numFmtId="49" fontId="7" fillId="0" borderId="52">
      <alignment horizontal="center" vertical="center" wrapText="1"/>
    </xf>
    <xf numFmtId="4" fontId="7" fillId="0" borderId="11">
      <alignment horizontal="right"/>
    </xf>
    <xf numFmtId="4" fontId="7" fillId="0" borderId="53">
      <alignment horizontal="right"/>
    </xf>
    <xf numFmtId="0" fontId="9" fillId="0" borderId="20">
      <alignment horizontal="center" vertical="center" textRotation="90" wrapText="1"/>
    </xf>
    <xf numFmtId="49" fontId="7" fillId="0" borderId="20">
      <alignment horizontal="left" vertical="center" wrapText="1" indent="3"/>
    </xf>
    <xf numFmtId="49" fontId="7" fillId="0" borderId="22">
      <alignment horizontal="center" vertical="center" wrapText="1"/>
    </xf>
    <xf numFmtId="4" fontId="7" fillId="0" borderId="22">
      <alignment horizontal="right"/>
    </xf>
    <xf numFmtId="0" fontId="7" fillId="0" borderId="0">
      <alignment vertical="center"/>
    </xf>
    <xf numFmtId="49" fontId="7" fillId="0" borderId="0">
      <alignment horizontal="left" vertical="center" wrapText="1" indent="3"/>
    </xf>
    <xf numFmtId="49" fontId="7" fillId="0" borderId="0">
      <alignment horizontal="center" vertical="center" wrapText="1"/>
    </xf>
    <xf numFmtId="4" fontId="7" fillId="0" borderId="0">
      <alignment horizontal="right" shrinkToFit="1"/>
    </xf>
    <xf numFmtId="0" fontId="9" fillId="0" borderId="9">
      <alignment horizontal="center" vertical="center" textRotation="90" wrapText="1"/>
    </xf>
    <xf numFmtId="49" fontId="7" fillId="0" borderId="9">
      <alignment horizontal="left" vertical="center" wrapText="1" indent="3"/>
    </xf>
    <xf numFmtId="49" fontId="7" fillId="0" borderId="9">
      <alignment horizontal="center" vertical="center" wrapText="1"/>
    </xf>
    <xf numFmtId="4" fontId="7" fillId="0" borderId="9">
      <alignment horizontal="right"/>
    </xf>
    <xf numFmtId="49" fontId="7" fillId="0" borderId="33">
      <alignment horizontal="center" vertical="center" wrapText="1"/>
    </xf>
    <xf numFmtId="0" fontId="17" fillId="0" borderId="54">
      <alignment horizontal="left" vertical="center" wrapText="1"/>
    </xf>
    <xf numFmtId="49" fontId="9" fillId="0" borderId="26">
      <alignment horizontal="center" vertical="center" wrapText="1"/>
    </xf>
    <xf numFmtId="4" fontId="7" fillId="0" borderId="55">
      <alignment horizontal="right"/>
    </xf>
    <xf numFmtId="49" fontId="7" fillId="0" borderId="56">
      <alignment horizontal="left" vertical="center" wrapText="1" indent="2"/>
    </xf>
    <xf numFmtId="0" fontId="7" fillId="0" borderId="35"/>
    <xf numFmtId="0" fontId="7" fillId="0" borderId="28"/>
    <xf numFmtId="49" fontId="7" fillId="0" borderId="57">
      <alignment horizontal="left" vertical="center" wrapText="1" indent="3"/>
    </xf>
    <xf numFmtId="4" fontId="7" fillId="0" borderId="58">
      <alignment horizontal="right"/>
    </xf>
    <xf numFmtId="49" fontId="7" fillId="0" borderId="59">
      <alignment horizontal="left" vertical="center" wrapText="1" indent="3"/>
    </xf>
    <xf numFmtId="49" fontId="7" fillId="0" borderId="60">
      <alignment horizontal="left" vertical="center" wrapText="1" indent="3"/>
    </xf>
    <xf numFmtId="49" fontId="7" fillId="0" borderId="61">
      <alignment horizontal="center" vertical="center" wrapText="1"/>
    </xf>
    <xf numFmtId="4" fontId="7" fillId="0" borderId="62">
      <alignment horizontal="right"/>
    </xf>
    <xf numFmtId="0" fontId="9" fillId="0" borderId="20">
      <alignment horizontal="center" vertical="center" textRotation="90"/>
    </xf>
    <xf numFmtId="4" fontId="7" fillId="0" borderId="0">
      <alignment horizontal="right"/>
    </xf>
    <xf numFmtId="0" fontId="9" fillId="0" borderId="9">
      <alignment horizontal="center" vertical="center" textRotation="90"/>
    </xf>
    <xf numFmtId="0" fontId="9" fillId="0" borderId="24">
      <alignment horizontal="center" vertical="center" textRotation="90"/>
    </xf>
    <xf numFmtId="0" fontId="7" fillId="0" borderId="45"/>
    <xf numFmtId="49" fontId="7" fillId="0" borderId="63">
      <alignment horizontal="center" vertical="center" wrapText="1"/>
    </xf>
    <xf numFmtId="0" fontId="7" fillId="0" borderId="64"/>
    <xf numFmtId="0" fontId="7" fillId="0" borderId="65"/>
    <xf numFmtId="0" fontId="9" fillId="0" borderId="23">
      <alignment horizontal="center" vertical="center" textRotation="90"/>
    </xf>
    <xf numFmtId="49" fontId="17" fillId="0" borderId="54">
      <alignment horizontal="left" vertical="center" wrapText="1"/>
    </xf>
    <xf numFmtId="0" fontId="9" fillId="0" borderId="46">
      <alignment horizontal="center" vertical="center"/>
    </xf>
    <xf numFmtId="0" fontId="7" fillId="0" borderId="32">
      <alignment horizontal="center" vertical="center"/>
    </xf>
    <xf numFmtId="0" fontId="7" fillId="0" borderId="46">
      <alignment horizontal="center" vertical="center"/>
    </xf>
    <xf numFmtId="0" fontId="7" fillId="0" borderId="36">
      <alignment horizontal="center" vertical="center"/>
    </xf>
    <xf numFmtId="0" fontId="7" fillId="0" borderId="52">
      <alignment horizontal="center" vertical="center"/>
    </xf>
    <xf numFmtId="0" fontId="9" fillId="0" borderId="26">
      <alignment horizontal="center" vertical="center"/>
    </xf>
    <xf numFmtId="49" fontId="9" fillId="0" borderId="36">
      <alignment horizontal="center" vertical="center"/>
    </xf>
    <xf numFmtId="49" fontId="7" fillId="0" borderId="63">
      <alignment horizontal="center" vertical="center"/>
    </xf>
    <xf numFmtId="49" fontId="7" fillId="0" borderId="46">
      <alignment horizontal="center" vertical="center"/>
    </xf>
    <xf numFmtId="49" fontId="7" fillId="0" borderId="36">
      <alignment horizontal="center" vertical="center"/>
    </xf>
    <xf numFmtId="49" fontId="7" fillId="0" borderId="52">
      <alignment horizontal="center" vertical="center"/>
    </xf>
    <xf numFmtId="49" fontId="7" fillId="0" borderId="9">
      <alignment horizontal="center" wrapText="1"/>
    </xf>
    <xf numFmtId="0" fontId="7" fillId="0" borderId="9">
      <alignment horizontal="center"/>
    </xf>
    <xf numFmtId="49" fontId="7" fillId="0" borderId="0">
      <alignment horizontal="left"/>
    </xf>
    <xf numFmtId="0" fontId="7" fillId="0" borderId="20">
      <alignment horizontal="center"/>
    </xf>
    <xf numFmtId="49" fontId="7" fillId="0" borderId="20">
      <alignment horizontal="center"/>
    </xf>
    <xf numFmtId="0" fontId="18" fillId="0" borderId="9">
      <alignment wrapText="1"/>
    </xf>
    <xf numFmtId="0" fontId="19" fillId="0" borderId="9"/>
    <xf numFmtId="0" fontId="18" fillId="0" borderId="23">
      <alignment wrapText="1"/>
    </xf>
    <xf numFmtId="0" fontId="18" fillId="0" borderId="20">
      <alignment wrapText="1"/>
    </xf>
    <xf numFmtId="0" fontId="19" fillId="0" borderId="2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2" fillId="4" borderId="0"/>
    <xf numFmtId="0" fontId="13" fillId="0" borderId="0"/>
    <xf numFmtId="0" fontId="20" fillId="0" borderId="0"/>
    <xf numFmtId="0" fontId="21" fillId="0" borderId="0">
      <alignment horizontal="center" wrapText="1"/>
    </xf>
    <xf numFmtId="0" fontId="22" fillId="0" borderId="9"/>
    <xf numFmtId="0" fontId="22" fillId="0" borderId="0"/>
    <xf numFmtId="0" fontId="23" fillId="0" borderId="0"/>
    <xf numFmtId="0" fontId="21" fillId="0" borderId="0">
      <alignment horizontal="left" wrapText="1"/>
    </xf>
    <xf numFmtId="0" fontId="24" fillId="0" borderId="0"/>
    <xf numFmtId="0" fontId="25" fillId="0" borderId="0"/>
    <xf numFmtId="0" fontId="22" fillId="0" borderId="10"/>
    <xf numFmtId="0" fontId="6" fillId="0" borderId="11">
      <alignment horizontal="center"/>
    </xf>
    <xf numFmtId="0" fontId="23" fillId="0" borderId="12"/>
    <xf numFmtId="0" fontId="6" fillId="0" borderId="0">
      <alignment horizontal="left"/>
    </xf>
    <xf numFmtId="0" fontId="26" fillId="0" borderId="0">
      <alignment horizontal="center" vertical="top"/>
    </xf>
    <xf numFmtId="49" fontId="27" fillId="0" borderId="13">
      <alignment horizontal="right"/>
    </xf>
    <xf numFmtId="49" fontId="23" fillId="0" borderId="14">
      <alignment horizontal="center"/>
    </xf>
    <xf numFmtId="0" fontId="23" fillId="0" borderId="15"/>
    <xf numFmtId="49" fontId="23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3">
      <alignment horizontal="right"/>
    </xf>
    <xf numFmtId="165" fontId="6" fillId="0" borderId="16">
      <alignment horizontal="center"/>
    </xf>
    <xf numFmtId="49" fontId="6" fillId="0" borderId="0"/>
    <xf numFmtId="0" fontId="6" fillId="0" borderId="0">
      <alignment horizontal="right"/>
    </xf>
    <xf numFmtId="0" fontId="6" fillId="0" borderId="17">
      <alignment horizontal="center"/>
    </xf>
    <xf numFmtId="0" fontId="6" fillId="0" borderId="9">
      <alignment wrapText="1"/>
    </xf>
    <xf numFmtId="49" fontId="6" fillId="0" borderId="18">
      <alignment horizontal="center"/>
    </xf>
    <xf numFmtId="0" fontId="6" fillId="0" borderId="19">
      <alignment wrapText="1"/>
    </xf>
    <xf numFmtId="49" fontId="6" fillId="0" borderId="16">
      <alignment horizontal="center"/>
    </xf>
    <xf numFmtId="0" fontId="6" fillId="0" borderId="20">
      <alignment horizontal="left"/>
    </xf>
    <xf numFmtId="49" fontId="6" fillId="0" borderId="20"/>
    <xf numFmtId="0" fontId="6" fillId="0" borderId="16">
      <alignment horizontal="center"/>
    </xf>
    <xf numFmtId="49" fontId="6" fillId="0" borderId="21">
      <alignment horizontal="center"/>
    </xf>
    <xf numFmtId="0" fontId="24" fillId="0" borderId="22"/>
    <xf numFmtId="49" fontId="6" fillId="0" borderId="23">
      <alignment horizontal="center" vertical="center" wrapText="1"/>
    </xf>
    <xf numFmtId="49" fontId="6" fillId="0" borderId="24">
      <alignment horizontal="center" vertical="center" wrapText="1"/>
    </xf>
    <xf numFmtId="49" fontId="6" fillId="0" borderId="7">
      <alignment horizontal="center" vertical="center" wrapText="1"/>
    </xf>
    <xf numFmtId="49" fontId="6" fillId="0" borderId="11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23">
      <alignment horizontal="right"/>
    </xf>
    <xf numFmtId="4" fontId="6" fillId="0" borderId="28">
      <alignment horizontal="right"/>
    </xf>
    <xf numFmtId="0" fontId="6" fillId="0" borderId="29">
      <alignment horizontal="left" wrapText="1"/>
    </xf>
    <xf numFmtId="4" fontId="6" fillId="0" borderId="30">
      <alignment horizontal="right"/>
    </xf>
    <xf numFmtId="0" fontId="6" fillId="0" borderId="31">
      <alignment horizontal="left" wrapText="1" indent="1"/>
    </xf>
    <xf numFmtId="49" fontId="6" fillId="0" borderId="32">
      <alignment horizontal="center" wrapText="1"/>
    </xf>
    <xf numFmtId="49" fontId="6" fillId="0" borderId="33">
      <alignment horizontal="center"/>
    </xf>
    <xf numFmtId="0" fontId="6" fillId="0" borderId="34">
      <alignment horizontal="left" wrapText="1" indent="1"/>
    </xf>
    <xf numFmtId="49" fontId="6" fillId="0" borderId="35">
      <alignment horizontal="center"/>
    </xf>
    <xf numFmtId="49" fontId="6" fillId="0" borderId="12">
      <alignment horizontal="center"/>
    </xf>
    <xf numFmtId="49" fontId="6" fillId="0" borderId="0">
      <alignment horizontal="center"/>
    </xf>
    <xf numFmtId="0" fontId="6" fillId="0" borderId="28">
      <alignment horizontal="left" wrapText="1" indent="2"/>
    </xf>
    <xf numFmtId="49" fontId="6" fillId="0" borderId="36">
      <alignment horizontal="center"/>
    </xf>
    <xf numFmtId="49" fontId="6" fillId="0" borderId="23">
      <alignment horizontal="center"/>
    </xf>
    <xf numFmtId="0" fontId="6" fillId="0" borderId="37">
      <alignment horizontal="left" wrapText="1" indent="2"/>
    </xf>
    <xf numFmtId="0" fontId="6" fillId="0" borderId="22"/>
    <xf numFmtId="0" fontId="6" fillId="3" borderId="22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9">
      <alignment horizontal="left"/>
    </xf>
    <xf numFmtId="49" fontId="6" fillId="0" borderId="9"/>
    <xf numFmtId="0" fontId="6" fillId="0" borderId="9"/>
    <xf numFmtId="0" fontId="6" fillId="0" borderId="38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9">
      <alignment horizontal="right"/>
    </xf>
    <xf numFmtId="0" fontId="6" fillId="0" borderId="40">
      <alignment horizontal="left" wrapText="1"/>
    </xf>
    <xf numFmtId="49" fontId="6" fillId="0" borderId="36">
      <alignment horizontal="center" wrapText="1"/>
    </xf>
    <xf numFmtId="49" fontId="6" fillId="0" borderId="28">
      <alignment horizontal="center"/>
    </xf>
    <xf numFmtId="0" fontId="6" fillId="0" borderId="19"/>
    <xf numFmtId="0" fontId="6" fillId="0" borderId="41"/>
    <xf numFmtId="0" fontId="20" fillId="0" borderId="37">
      <alignment horizontal="left" wrapText="1"/>
    </xf>
    <xf numFmtId="0" fontId="6" fillId="0" borderId="42">
      <alignment horizontal="center" wrapText="1"/>
    </xf>
    <xf numFmtId="49" fontId="6" fillId="0" borderId="43">
      <alignment horizontal="center" wrapText="1"/>
    </xf>
    <xf numFmtId="4" fontId="6" fillId="0" borderId="27">
      <alignment horizontal="right"/>
    </xf>
    <xf numFmtId="4" fontId="6" fillId="0" borderId="44">
      <alignment horizontal="right"/>
    </xf>
    <xf numFmtId="0" fontId="20" fillId="0" borderId="16">
      <alignment horizontal="left" wrapText="1"/>
    </xf>
    <xf numFmtId="0" fontId="23" fillId="0" borderId="22"/>
    <xf numFmtId="0" fontId="6" fillId="0" borderId="0">
      <alignment horizontal="center" wrapText="1"/>
    </xf>
    <xf numFmtId="0" fontId="20" fillId="0" borderId="0">
      <alignment horizontal="center"/>
    </xf>
    <xf numFmtId="0" fontId="20" fillId="0" borderId="9"/>
    <xf numFmtId="49" fontId="6" fillId="0" borderId="9">
      <alignment horizontal="left"/>
    </xf>
    <xf numFmtId="49" fontId="6" fillId="0" borderId="7">
      <alignment horizontal="center"/>
    </xf>
    <xf numFmtId="0" fontId="6" fillId="0" borderId="31">
      <alignment horizontal="left" wrapText="1"/>
    </xf>
    <xf numFmtId="49" fontId="6" fillId="0" borderId="45">
      <alignment horizontal="center"/>
    </xf>
    <xf numFmtId="0" fontId="6" fillId="0" borderId="34">
      <alignment horizontal="left" wrapText="1"/>
    </xf>
    <xf numFmtId="0" fontId="23" fillId="0" borderId="33"/>
    <xf numFmtId="0" fontId="23" fillId="0" borderId="45"/>
    <xf numFmtId="0" fontId="6" fillId="0" borderId="38">
      <alignment horizontal="left" wrapText="1" indent="1"/>
    </xf>
    <xf numFmtId="49" fontId="6" fillId="0" borderId="46">
      <alignment horizontal="center" wrapText="1"/>
    </xf>
    <xf numFmtId="0" fontId="6" fillId="0" borderId="40">
      <alignment horizontal="left" wrapText="1" indent="1"/>
    </xf>
    <xf numFmtId="0" fontId="6" fillId="0" borderId="31">
      <alignment horizontal="left" wrapText="1" indent="2"/>
    </xf>
    <xf numFmtId="0" fontId="6" fillId="0" borderId="34">
      <alignment horizontal="left" wrapText="1" indent="2"/>
    </xf>
    <xf numFmtId="49" fontId="6" fillId="0" borderId="46">
      <alignment horizontal="center"/>
    </xf>
    <xf numFmtId="0" fontId="23" fillId="0" borderId="20"/>
    <xf numFmtId="0" fontId="23" fillId="0" borderId="9"/>
    <xf numFmtId="0" fontId="20" fillId="0" borderId="24">
      <alignment horizontal="center" vertical="center" textRotation="90" wrapText="1"/>
    </xf>
    <xf numFmtId="0" fontId="6" fillId="0" borderId="23">
      <alignment horizontal="center" vertical="top" wrapText="1"/>
    </xf>
    <xf numFmtId="0" fontId="6" fillId="0" borderId="33">
      <alignment horizontal="center" vertical="top"/>
    </xf>
    <xf numFmtId="0" fontId="6" fillId="0" borderId="23">
      <alignment horizontal="center" vertical="top"/>
    </xf>
    <xf numFmtId="49" fontId="6" fillId="0" borderId="23">
      <alignment horizontal="center" vertical="top" wrapText="1"/>
    </xf>
    <xf numFmtId="0" fontId="20" fillId="0" borderId="47"/>
    <xf numFmtId="49" fontId="20" fillId="0" borderId="26">
      <alignment horizontal="center"/>
    </xf>
    <xf numFmtId="0" fontId="24" fillId="0" borderId="15"/>
    <xf numFmtId="49" fontId="28" fillId="0" borderId="48">
      <alignment horizontal="left" vertical="center" wrapText="1"/>
    </xf>
    <xf numFmtId="49" fontId="20" fillId="0" borderId="36">
      <alignment horizontal="center" vertical="center" wrapText="1"/>
    </xf>
    <xf numFmtId="49" fontId="6" fillId="0" borderId="49">
      <alignment horizontal="left" vertical="center" wrapText="1" indent="2"/>
    </xf>
    <xf numFmtId="49" fontId="6" fillId="0" borderId="32">
      <alignment horizontal="center" vertical="center" wrapText="1"/>
    </xf>
    <xf numFmtId="0" fontId="6" fillId="0" borderId="33"/>
    <xf numFmtId="4" fontId="6" fillId="0" borderId="33">
      <alignment horizontal="right"/>
    </xf>
    <xf numFmtId="4" fontId="6" fillId="0" borderId="45">
      <alignment horizontal="right"/>
    </xf>
    <xf numFmtId="49" fontId="6" fillId="0" borderId="50">
      <alignment horizontal="left" vertical="center" wrapText="1" indent="3"/>
    </xf>
    <xf numFmtId="49" fontId="6" fillId="0" borderId="46">
      <alignment horizontal="center" vertical="center" wrapText="1"/>
    </xf>
    <xf numFmtId="49" fontId="6" fillId="0" borderId="48">
      <alignment horizontal="left" vertical="center" wrapText="1" indent="3"/>
    </xf>
    <xf numFmtId="49" fontId="6" fillId="0" borderId="36">
      <alignment horizontal="center" vertical="center" wrapText="1"/>
    </xf>
    <xf numFmtId="49" fontId="6" fillId="0" borderId="51">
      <alignment horizontal="left" vertical="center" wrapText="1" indent="3"/>
    </xf>
    <xf numFmtId="0" fontId="28" fillId="0" borderId="47">
      <alignment horizontal="left" vertical="center" wrapText="1"/>
    </xf>
    <xf numFmtId="49" fontId="6" fillId="0" borderId="52">
      <alignment horizontal="center" vertical="center" wrapText="1"/>
    </xf>
    <xf numFmtId="4" fontId="6" fillId="0" borderId="11">
      <alignment horizontal="right"/>
    </xf>
    <xf numFmtId="4" fontId="6" fillId="0" borderId="53">
      <alignment horizontal="right"/>
    </xf>
    <xf numFmtId="0" fontId="20" fillId="0" borderId="20">
      <alignment horizontal="center" vertical="center" textRotation="90" wrapText="1"/>
    </xf>
    <xf numFmtId="49" fontId="6" fillId="0" borderId="20">
      <alignment horizontal="left" vertical="center" wrapText="1" indent="3"/>
    </xf>
    <xf numFmtId="49" fontId="6" fillId="0" borderId="22">
      <alignment horizontal="center" vertical="center" wrapText="1"/>
    </xf>
    <xf numFmtId="4" fontId="6" fillId="0" borderId="22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20" fillId="0" borderId="9">
      <alignment horizontal="center" vertical="center" textRotation="90" wrapText="1"/>
    </xf>
    <xf numFmtId="49" fontId="6" fillId="0" borderId="9">
      <alignment horizontal="left" vertical="center" wrapText="1" indent="3"/>
    </xf>
    <xf numFmtId="49" fontId="6" fillId="0" borderId="9">
      <alignment horizontal="center" vertical="center" wrapText="1"/>
    </xf>
    <xf numFmtId="4" fontId="6" fillId="0" borderId="9">
      <alignment horizontal="right"/>
    </xf>
    <xf numFmtId="49" fontId="6" fillId="0" borderId="33">
      <alignment horizontal="center" vertical="center" wrapText="1"/>
    </xf>
    <xf numFmtId="0" fontId="28" fillId="0" borderId="54">
      <alignment horizontal="left" vertical="center" wrapText="1"/>
    </xf>
    <xf numFmtId="49" fontId="20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35"/>
    <xf numFmtId="0" fontId="6" fillId="0" borderId="28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20" fillId="0" borderId="20">
      <alignment horizontal="center" vertical="center" textRotation="90"/>
    </xf>
    <xf numFmtId="4" fontId="6" fillId="0" borderId="0">
      <alignment horizontal="right"/>
    </xf>
    <xf numFmtId="0" fontId="20" fillId="0" borderId="9">
      <alignment horizontal="center" vertical="center" textRotation="90"/>
    </xf>
    <xf numFmtId="0" fontId="20" fillId="0" borderId="24">
      <alignment horizontal="center" vertical="center" textRotation="90"/>
    </xf>
    <xf numFmtId="0" fontId="6" fillId="0" borderId="45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20" fillId="0" borderId="23">
      <alignment horizontal="center" vertical="center" textRotation="90"/>
    </xf>
    <xf numFmtId="49" fontId="28" fillId="0" borderId="54">
      <alignment horizontal="left" vertical="center" wrapText="1"/>
    </xf>
    <xf numFmtId="0" fontId="20" fillId="0" borderId="46">
      <alignment horizontal="center" vertical="center"/>
    </xf>
    <xf numFmtId="0" fontId="6" fillId="0" borderId="32">
      <alignment horizontal="center" vertical="center"/>
    </xf>
    <xf numFmtId="0" fontId="6" fillId="0" borderId="46">
      <alignment horizontal="center" vertical="center"/>
    </xf>
    <xf numFmtId="0" fontId="6" fillId="0" borderId="36">
      <alignment horizontal="center" vertical="center"/>
    </xf>
    <xf numFmtId="0" fontId="6" fillId="0" borderId="52">
      <alignment horizontal="center" vertical="center"/>
    </xf>
    <xf numFmtId="0" fontId="20" fillId="0" borderId="26">
      <alignment horizontal="center" vertical="center"/>
    </xf>
    <xf numFmtId="49" fontId="20" fillId="0" borderId="36">
      <alignment horizontal="center" vertical="center"/>
    </xf>
    <xf numFmtId="49" fontId="6" fillId="0" borderId="63">
      <alignment horizontal="center" vertical="center"/>
    </xf>
    <xf numFmtId="49" fontId="6" fillId="0" borderId="46">
      <alignment horizontal="center" vertical="center"/>
    </xf>
    <xf numFmtId="49" fontId="6" fillId="0" borderId="36">
      <alignment horizontal="center" vertical="center"/>
    </xf>
    <xf numFmtId="49" fontId="6" fillId="0" borderId="52">
      <alignment horizontal="center" vertical="center"/>
    </xf>
    <xf numFmtId="49" fontId="6" fillId="0" borderId="9">
      <alignment horizontal="center" wrapText="1"/>
    </xf>
    <xf numFmtId="0" fontId="6" fillId="0" borderId="9">
      <alignment horizontal="center"/>
    </xf>
    <xf numFmtId="49" fontId="6" fillId="0" borderId="0">
      <alignment horizontal="left"/>
    </xf>
    <xf numFmtId="0" fontId="6" fillId="0" borderId="20">
      <alignment horizontal="center"/>
    </xf>
    <xf numFmtId="49" fontId="6" fillId="0" borderId="20">
      <alignment horizontal="center"/>
    </xf>
    <xf numFmtId="0" fontId="29" fillId="0" borderId="9">
      <alignment wrapText="1"/>
    </xf>
    <xf numFmtId="0" fontId="30" fillId="0" borderId="9"/>
    <xf numFmtId="0" fontId="29" fillId="0" borderId="23">
      <alignment wrapText="1"/>
    </xf>
    <xf numFmtId="0" fontId="29" fillId="0" borderId="20">
      <alignment wrapText="1"/>
    </xf>
    <xf numFmtId="0" fontId="30" fillId="0" borderId="20"/>
    <xf numFmtId="0" fontId="24" fillId="0" borderId="0"/>
    <xf numFmtId="0" fontId="24" fillId="0" borderId="0"/>
    <xf numFmtId="0" fontId="23" fillId="4" borderId="0"/>
    <xf numFmtId="0" fontId="24" fillId="0" borderId="0"/>
    <xf numFmtId="0" fontId="31" fillId="0" borderId="0">
      <alignment vertical="top" wrapText="1"/>
    </xf>
    <xf numFmtId="0" fontId="32" fillId="0" borderId="0">
      <alignment vertical="top" wrapText="1"/>
    </xf>
  </cellStyleXfs>
  <cellXfs count="83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373">
    <cellStyle name="br" xfId="184"/>
    <cellStyle name="col" xfId="183"/>
    <cellStyle name="style0" xfId="185"/>
    <cellStyle name="style0 2" xfId="367"/>
    <cellStyle name="td" xfId="186"/>
    <cellStyle name="td 2" xfId="368"/>
    <cellStyle name="tr" xfId="182"/>
    <cellStyle name="xl100" xfId="67"/>
    <cellStyle name="xl100 2" xfId="252"/>
    <cellStyle name="xl101" xfId="72"/>
    <cellStyle name="xl101 2" xfId="257"/>
    <cellStyle name="xl102" xfId="82"/>
    <cellStyle name="xl102 2" xfId="267"/>
    <cellStyle name="xl103" xfId="86"/>
    <cellStyle name="xl103 2" xfId="271"/>
    <cellStyle name="xl104" xfId="94"/>
    <cellStyle name="xl104 2" xfId="279"/>
    <cellStyle name="xl105" xfId="89"/>
    <cellStyle name="xl105 2" xfId="274"/>
    <cellStyle name="xl106" xfId="97"/>
    <cellStyle name="xl106 2" xfId="282"/>
    <cellStyle name="xl107" xfId="100"/>
    <cellStyle name="xl107 2" xfId="285"/>
    <cellStyle name="xl108" xfId="84"/>
    <cellStyle name="xl108 2" xfId="269"/>
    <cellStyle name="xl109" xfId="87"/>
    <cellStyle name="xl109 2" xfId="272"/>
    <cellStyle name="xl110" xfId="95"/>
    <cellStyle name="xl110 2" xfId="280"/>
    <cellStyle name="xl111" xfId="99"/>
    <cellStyle name="xl111 2" xfId="284"/>
    <cellStyle name="xl112" xfId="85"/>
    <cellStyle name="xl112 2" xfId="270"/>
    <cellStyle name="xl113" xfId="88"/>
    <cellStyle name="xl113 2" xfId="273"/>
    <cellStyle name="xl114" xfId="90"/>
    <cellStyle name="xl114 2" xfId="275"/>
    <cellStyle name="xl115" xfId="96"/>
    <cellStyle name="xl115 2" xfId="281"/>
    <cellStyle name="xl116" xfId="91"/>
    <cellStyle name="xl116 2" xfId="276"/>
    <cellStyle name="xl117" xfId="98"/>
    <cellStyle name="xl117 2" xfId="283"/>
    <cellStyle name="xl118" xfId="92"/>
    <cellStyle name="xl118 2" xfId="277"/>
    <cellStyle name="xl119" xfId="93"/>
    <cellStyle name="xl119 2" xfId="278"/>
    <cellStyle name="xl120" xfId="102"/>
    <cellStyle name="xl120 2" xfId="287"/>
    <cellStyle name="xl121" xfId="126"/>
    <cellStyle name="xl121 2" xfId="311"/>
    <cellStyle name="xl122" xfId="130"/>
    <cellStyle name="xl122 2" xfId="315"/>
    <cellStyle name="xl123" xfId="134"/>
    <cellStyle name="xl123 2" xfId="319"/>
    <cellStyle name="xl124" xfId="151"/>
    <cellStyle name="xl124 2" xfId="336"/>
    <cellStyle name="xl125" xfId="153"/>
    <cellStyle name="xl125 2" xfId="338"/>
    <cellStyle name="xl126" xfId="154"/>
    <cellStyle name="xl126 2" xfId="339"/>
    <cellStyle name="xl127" xfId="101"/>
    <cellStyle name="xl127 2" xfId="286"/>
    <cellStyle name="xl128" xfId="159"/>
    <cellStyle name="xl128 2" xfId="344"/>
    <cellStyle name="xl129" xfId="177"/>
    <cellStyle name="xl129 2" xfId="362"/>
    <cellStyle name="xl130" xfId="180"/>
    <cellStyle name="xl130 2" xfId="365"/>
    <cellStyle name="xl131" xfId="103"/>
    <cellStyle name="xl131 2" xfId="288"/>
    <cellStyle name="xl132" xfId="107"/>
    <cellStyle name="xl132 2" xfId="292"/>
    <cellStyle name="xl133" xfId="110"/>
    <cellStyle name="xl133 2" xfId="295"/>
    <cellStyle name="xl134" xfId="112"/>
    <cellStyle name="xl134 2" xfId="297"/>
    <cellStyle name="xl135" xfId="117"/>
    <cellStyle name="xl135 2" xfId="302"/>
    <cellStyle name="xl136" xfId="119"/>
    <cellStyle name="xl136 2" xfId="304"/>
    <cellStyle name="xl137" xfId="121"/>
    <cellStyle name="xl137 2" xfId="306"/>
    <cellStyle name="xl138" xfId="122"/>
    <cellStyle name="xl138 2" xfId="307"/>
    <cellStyle name="xl139" xfId="127"/>
    <cellStyle name="xl139 2" xfId="312"/>
    <cellStyle name="xl140" xfId="131"/>
    <cellStyle name="xl140 2" xfId="316"/>
    <cellStyle name="xl141" xfId="135"/>
    <cellStyle name="xl141 2" xfId="320"/>
    <cellStyle name="xl142" xfId="139"/>
    <cellStyle name="xl142 2" xfId="324"/>
    <cellStyle name="xl143" xfId="142"/>
    <cellStyle name="xl143 2" xfId="327"/>
    <cellStyle name="xl144" xfId="145"/>
    <cellStyle name="xl144 2" xfId="330"/>
    <cellStyle name="xl145" xfId="147"/>
    <cellStyle name="xl145 2" xfId="332"/>
    <cellStyle name="xl146" xfId="148"/>
    <cellStyle name="xl146 2" xfId="333"/>
    <cellStyle name="xl147" xfId="160"/>
    <cellStyle name="xl147 2" xfId="345"/>
    <cellStyle name="xl148" xfId="108"/>
    <cellStyle name="xl148 2" xfId="293"/>
    <cellStyle name="xl149" xfId="111"/>
    <cellStyle name="xl149 2" xfId="296"/>
    <cellStyle name="xl150" xfId="113"/>
    <cellStyle name="xl150 2" xfId="298"/>
    <cellStyle name="xl151" xfId="118"/>
    <cellStyle name="xl151 2" xfId="303"/>
    <cellStyle name="xl152" xfId="120"/>
    <cellStyle name="xl152 2" xfId="305"/>
    <cellStyle name="xl153" xfId="123"/>
    <cellStyle name="xl153 2" xfId="308"/>
    <cellStyle name="xl154" xfId="128"/>
    <cellStyle name="xl154 2" xfId="313"/>
    <cellStyle name="xl155" xfId="132"/>
    <cellStyle name="xl155 2" xfId="317"/>
    <cellStyle name="xl156" xfId="136"/>
    <cellStyle name="xl156 2" xfId="321"/>
    <cellStyle name="xl157" xfId="138"/>
    <cellStyle name="xl157 2" xfId="323"/>
    <cellStyle name="xl158" xfId="140"/>
    <cellStyle name="xl158 2" xfId="325"/>
    <cellStyle name="xl159" xfId="149"/>
    <cellStyle name="xl159 2" xfId="334"/>
    <cellStyle name="xl160" xfId="156"/>
    <cellStyle name="xl160 2" xfId="341"/>
    <cellStyle name="xl161" xfId="161"/>
    <cellStyle name="xl161 2" xfId="346"/>
    <cellStyle name="xl162" xfId="162"/>
    <cellStyle name="xl162 2" xfId="347"/>
    <cellStyle name="xl163" xfId="163"/>
    <cellStyle name="xl163 2" xfId="348"/>
    <cellStyle name="xl164" xfId="164"/>
    <cellStyle name="xl164 2" xfId="349"/>
    <cellStyle name="xl165" xfId="165"/>
    <cellStyle name="xl165 2" xfId="350"/>
    <cellStyle name="xl166" xfId="166"/>
    <cellStyle name="xl166 2" xfId="351"/>
    <cellStyle name="xl167" xfId="167"/>
    <cellStyle name="xl167 2" xfId="352"/>
    <cellStyle name="xl168" xfId="168"/>
    <cellStyle name="xl168 2" xfId="353"/>
    <cellStyle name="xl169" xfId="169"/>
    <cellStyle name="xl169 2" xfId="354"/>
    <cellStyle name="xl170" xfId="170"/>
    <cellStyle name="xl170 2" xfId="355"/>
    <cellStyle name="xl171" xfId="171"/>
    <cellStyle name="xl171 2" xfId="356"/>
    <cellStyle name="xl172" xfId="106"/>
    <cellStyle name="xl172 2" xfId="291"/>
    <cellStyle name="xl173" xfId="114"/>
    <cellStyle name="xl173 2" xfId="299"/>
    <cellStyle name="xl174" xfId="124"/>
    <cellStyle name="xl174 2" xfId="309"/>
    <cellStyle name="xl175" xfId="129"/>
    <cellStyle name="xl175 2" xfId="314"/>
    <cellStyle name="xl176" xfId="133"/>
    <cellStyle name="xl176 2" xfId="318"/>
    <cellStyle name="xl177" xfId="137"/>
    <cellStyle name="xl177 2" xfId="322"/>
    <cellStyle name="xl178" xfId="152"/>
    <cellStyle name="xl178 2" xfId="337"/>
    <cellStyle name="xl179" xfId="115"/>
    <cellStyle name="xl179 2" xfId="300"/>
    <cellStyle name="xl180" xfId="157"/>
    <cellStyle name="xl180 2" xfId="342"/>
    <cellStyle name="xl181" xfId="172"/>
    <cellStyle name="xl181 2" xfId="357"/>
    <cellStyle name="xl182" xfId="175"/>
    <cellStyle name="xl182 2" xfId="360"/>
    <cellStyle name="xl183" xfId="178"/>
    <cellStyle name="xl183 2" xfId="363"/>
    <cellStyle name="xl184" xfId="181"/>
    <cellStyle name="xl184 2" xfId="366"/>
    <cellStyle name="xl185" xfId="173"/>
    <cellStyle name="xl185 2" xfId="358"/>
    <cellStyle name="xl186" xfId="176"/>
    <cellStyle name="xl186 2" xfId="361"/>
    <cellStyle name="xl187" xfId="174"/>
    <cellStyle name="xl187 2" xfId="359"/>
    <cellStyle name="xl188" xfId="104"/>
    <cellStyle name="xl188 2" xfId="289"/>
    <cellStyle name="xl189" xfId="141"/>
    <cellStyle name="xl189 2" xfId="326"/>
    <cellStyle name="xl190" xfId="143"/>
    <cellStyle name="xl190 2" xfId="328"/>
    <cellStyle name="xl191" xfId="146"/>
    <cellStyle name="xl191 2" xfId="331"/>
    <cellStyle name="xl192" xfId="150"/>
    <cellStyle name="xl192 2" xfId="335"/>
    <cellStyle name="xl193" xfId="155"/>
    <cellStyle name="xl193 2" xfId="340"/>
    <cellStyle name="xl194" xfId="116"/>
    <cellStyle name="xl194 2" xfId="301"/>
    <cellStyle name="xl195" xfId="158"/>
    <cellStyle name="xl195 2" xfId="343"/>
    <cellStyle name="xl196" xfId="125"/>
    <cellStyle name="xl196 2" xfId="310"/>
    <cellStyle name="xl197" xfId="179"/>
    <cellStyle name="xl197 2" xfId="364"/>
    <cellStyle name="xl198" xfId="105"/>
    <cellStyle name="xl198 2" xfId="290"/>
    <cellStyle name="xl199" xfId="144"/>
    <cellStyle name="xl199 2" xfId="329"/>
    <cellStyle name="xl200" xfId="109"/>
    <cellStyle name="xl200 2" xfId="294"/>
    <cellStyle name="xl21" xfId="187"/>
    <cellStyle name="xl21 2" xfId="369"/>
    <cellStyle name="xl22" xfId="4"/>
    <cellStyle name="xl22 2" xfId="189"/>
    <cellStyle name="xl23" xfId="11"/>
    <cellStyle name="xl23 2" xfId="196"/>
    <cellStyle name="xl24" xfId="15"/>
    <cellStyle name="xl24 2" xfId="200"/>
    <cellStyle name="xl25" xfId="22"/>
    <cellStyle name="xl25 2" xfId="207"/>
    <cellStyle name="xl26" xfId="10"/>
    <cellStyle name="xl26 2" xfId="195"/>
    <cellStyle name="xl27" xfId="8"/>
    <cellStyle name="xl27 2" xfId="193"/>
    <cellStyle name="xl28" xfId="38"/>
    <cellStyle name="xl28 2" xfId="223"/>
    <cellStyle name="xl29" xfId="42"/>
    <cellStyle name="xl29 2" xfId="227"/>
    <cellStyle name="xl30" xfId="49"/>
    <cellStyle name="xl30 2" xfId="234"/>
    <cellStyle name="xl31" xfId="56"/>
    <cellStyle name="xl31 2" xfId="241"/>
    <cellStyle name="xl32" xfId="188"/>
    <cellStyle name="xl32 2" xfId="370"/>
    <cellStyle name="xl33" xfId="16"/>
    <cellStyle name="xl33 2" xfId="201"/>
    <cellStyle name="xl34" xfId="33"/>
    <cellStyle name="xl34 2" xfId="218"/>
    <cellStyle name="xl35" xfId="43"/>
    <cellStyle name="xl35 2" xfId="228"/>
    <cellStyle name="xl36" xfId="50"/>
    <cellStyle name="xl36 2" xfId="235"/>
    <cellStyle name="xl37" xfId="57"/>
    <cellStyle name="xl37 2" xfId="242"/>
    <cellStyle name="xl38" xfId="60"/>
    <cellStyle name="xl38 2" xfId="245"/>
    <cellStyle name="xl39" xfId="34"/>
    <cellStyle name="xl39 2" xfId="219"/>
    <cellStyle name="xl40" xfId="26"/>
    <cellStyle name="xl40 2" xfId="211"/>
    <cellStyle name="xl41" xfId="44"/>
    <cellStyle name="xl41 2" xfId="229"/>
    <cellStyle name="xl42" xfId="51"/>
    <cellStyle name="xl42 2" xfId="236"/>
    <cellStyle name="xl43" xfId="58"/>
    <cellStyle name="xl43 2" xfId="243"/>
    <cellStyle name="xl44" xfId="40"/>
    <cellStyle name="xl44 2" xfId="225"/>
    <cellStyle name="xl45" xfId="41"/>
    <cellStyle name="xl45 2" xfId="226"/>
    <cellStyle name="xl46" xfId="45"/>
    <cellStyle name="xl46 2" xfId="230"/>
    <cellStyle name="xl47" xfId="62"/>
    <cellStyle name="xl47 2" xfId="247"/>
    <cellStyle name="xl48" xfId="5"/>
    <cellStyle name="xl48 2" xfId="190"/>
    <cellStyle name="xl49" xfId="23"/>
    <cellStyle name="xl49 2" xfId="208"/>
    <cellStyle name="xl50" xfId="29"/>
    <cellStyle name="xl50 2" xfId="214"/>
    <cellStyle name="xl51" xfId="31"/>
    <cellStyle name="xl51 2" xfId="216"/>
    <cellStyle name="xl52" xfId="12"/>
    <cellStyle name="xl52 2" xfId="197"/>
    <cellStyle name="xl53" xfId="17"/>
    <cellStyle name="xl53 2" xfId="202"/>
    <cellStyle name="xl54" xfId="24"/>
    <cellStyle name="xl54 2" xfId="209"/>
    <cellStyle name="xl55" xfId="6"/>
    <cellStyle name="xl55 2" xfId="191"/>
    <cellStyle name="xl56" xfId="37"/>
    <cellStyle name="xl56 2" xfId="222"/>
    <cellStyle name="xl57" xfId="13"/>
    <cellStyle name="xl57 2" xfId="198"/>
    <cellStyle name="xl58" xfId="18"/>
    <cellStyle name="xl58 2" xfId="203"/>
    <cellStyle name="xl59" xfId="25"/>
    <cellStyle name="xl59 2" xfId="210"/>
    <cellStyle name="xl60" xfId="28"/>
    <cellStyle name="xl60 2" xfId="213"/>
    <cellStyle name="xl61" xfId="30"/>
    <cellStyle name="xl61 2" xfId="215"/>
    <cellStyle name="xl62" xfId="32"/>
    <cellStyle name="xl62 2" xfId="217"/>
    <cellStyle name="xl63" xfId="35"/>
    <cellStyle name="xl63 2" xfId="220"/>
    <cellStyle name="xl64" xfId="36"/>
    <cellStyle name="xl64 2" xfId="221"/>
    <cellStyle name="xl65" xfId="7"/>
    <cellStyle name="xl65 2" xfId="192"/>
    <cellStyle name="xl66" xfId="14"/>
    <cellStyle name="xl66 2" xfId="199"/>
    <cellStyle name="xl67" xfId="19"/>
    <cellStyle name="xl67 2" xfId="204"/>
    <cellStyle name="xl68" xfId="46"/>
    <cellStyle name="xl68 2" xfId="231"/>
    <cellStyle name="xl69" xfId="9"/>
    <cellStyle name="xl69 2" xfId="194"/>
    <cellStyle name="xl70" xfId="20"/>
    <cellStyle name="xl70 2" xfId="205"/>
    <cellStyle name="xl71" xfId="27"/>
    <cellStyle name="xl71 2" xfId="212"/>
    <cellStyle name="xl72" xfId="39"/>
    <cellStyle name="xl72 2" xfId="224"/>
    <cellStyle name="xl73" xfId="47"/>
    <cellStyle name="xl73 2" xfId="232"/>
    <cellStyle name="xl74" xfId="52"/>
    <cellStyle name="xl74 2" xfId="237"/>
    <cellStyle name="xl75" xfId="59"/>
    <cellStyle name="xl75 2" xfId="244"/>
    <cellStyle name="xl76" xfId="61"/>
    <cellStyle name="xl76 2" xfId="246"/>
    <cellStyle name="xl77" xfId="21"/>
    <cellStyle name="xl77 2" xfId="206"/>
    <cellStyle name="xl78" xfId="48"/>
    <cellStyle name="xl78 2" xfId="233"/>
    <cellStyle name="xl79" xfId="53"/>
    <cellStyle name="xl79 2" xfId="238"/>
    <cellStyle name="xl80" xfId="54"/>
    <cellStyle name="xl80 2" xfId="239"/>
    <cellStyle name="xl81" xfId="55"/>
    <cellStyle name="xl81 2" xfId="240"/>
    <cellStyle name="xl82" xfId="63"/>
    <cellStyle name="xl82 2" xfId="248"/>
    <cellStyle name="xl83" xfId="65"/>
    <cellStyle name="xl83 2" xfId="250"/>
    <cellStyle name="xl84" xfId="68"/>
    <cellStyle name="xl84 2" xfId="253"/>
    <cellStyle name="xl85" xfId="75"/>
    <cellStyle name="xl85 2" xfId="260"/>
    <cellStyle name="xl86" xfId="77"/>
    <cellStyle name="xl86 2" xfId="262"/>
    <cellStyle name="xl87" xfId="64"/>
    <cellStyle name="xl87 2" xfId="249"/>
    <cellStyle name="xl88" xfId="73"/>
    <cellStyle name="xl88 2" xfId="258"/>
    <cellStyle name="xl89" xfId="76"/>
    <cellStyle name="xl89 2" xfId="261"/>
    <cellStyle name="xl90" xfId="78"/>
    <cellStyle name="xl90 2" xfId="263"/>
    <cellStyle name="xl91" xfId="83"/>
    <cellStyle name="xl91 2" xfId="268"/>
    <cellStyle name="xl92" xfId="69"/>
    <cellStyle name="xl92 2" xfId="254"/>
    <cellStyle name="xl93" xfId="79"/>
    <cellStyle name="xl93 2" xfId="264"/>
    <cellStyle name="xl94" xfId="66"/>
    <cellStyle name="xl94 2" xfId="251"/>
    <cellStyle name="xl95" xfId="70"/>
    <cellStyle name="xl95 2" xfId="255"/>
    <cellStyle name="xl96" xfId="1"/>
    <cellStyle name="xl96 2" xfId="2"/>
    <cellStyle name="xl96 2 2" xfId="80"/>
    <cellStyle name="xl96 2 3" xfId="265"/>
    <cellStyle name="xl97" xfId="71"/>
    <cellStyle name="xl97 2" xfId="256"/>
    <cellStyle name="xl98" xfId="74"/>
    <cellStyle name="xl98 2" xfId="259"/>
    <cellStyle name="xl99" xfId="81"/>
    <cellStyle name="xl99 2" xfId="266"/>
    <cellStyle name="Обычный" xfId="0" builtinId="0"/>
    <cellStyle name="Обычный 2" xfId="3"/>
    <cellStyle name="Обычный 3" xfId="371"/>
    <cellStyle name="Обычный 3 2" xfId="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zoomScaleNormal="100" zoomScaleSheetLayoutView="100" workbookViewId="0">
      <selection activeCell="F7" sqref="F7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3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81"/>
      <c r="B1" s="81"/>
      <c r="C1" s="81"/>
      <c r="D1" s="81"/>
      <c r="E1" s="81"/>
    </row>
    <row r="2" spans="1:7" s="3" customFormat="1" ht="43.2" customHeight="1" x14ac:dyDescent="0.3">
      <c r="A2" s="74" t="s">
        <v>160</v>
      </c>
      <c r="B2" s="74"/>
      <c r="C2" s="74"/>
      <c r="D2" s="74"/>
      <c r="E2" s="74"/>
      <c r="F2" s="74"/>
      <c r="G2" s="74"/>
    </row>
    <row r="3" spans="1:7" s="3" customFormat="1" ht="15.6" x14ac:dyDescent="0.3">
      <c r="A3" s="4"/>
      <c r="B3" s="4"/>
      <c r="C3" s="4"/>
      <c r="D3" s="82"/>
      <c r="E3" s="82"/>
      <c r="F3" s="75" t="s">
        <v>145</v>
      </c>
      <c r="G3" s="75"/>
    </row>
    <row r="4" spans="1:7" s="3" customFormat="1" ht="41.4" customHeight="1" x14ac:dyDescent="0.3">
      <c r="A4" s="78" t="s">
        <v>142</v>
      </c>
      <c r="B4" s="78" t="s">
        <v>143</v>
      </c>
      <c r="C4" s="71" t="s">
        <v>161</v>
      </c>
      <c r="D4" s="71" t="s">
        <v>166</v>
      </c>
      <c r="E4" s="71" t="s">
        <v>162</v>
      </c>
      <c r="F4" s="71" t="s">
        <v>167</v>
      </c>
      <c r="G4" s="71" t="s">
        <v>163</v>
      </c>
    </row>
    <row r="5" spans="1:7" s="3" customFormat="1" ht="35.4" customHeight="1" x14ac:dyDescent="0.3">
      <c r="A5" s="79"/>
      <c r="B5" s="79"/>
      <c r="C5" s="72"/>
      <c r="D5" s="72"/>
      <c r="E5" s="72"/>
      <c r="F5" s="72"/>
      <c r="G5" s="72"/>
    </row>
    <row r="6" spans="1:7" s="3" customFormat="1" ht="60.6" customHeight="1" x14ac:dyDescent="0.3">
      <c r="A6" s="80"/>
      <c r="B6" s="80"/>
      <c r="C6" s="73"/>
      <c r="D6" s="73"/>
      <c r="E6" s="73"/>
      <c r="F6" s="73"/>
      <c r="G6" s="73"/>
    </row>
    <row r="7" spans="1:7" ht="18" customHeight="1" x14ac:dyDescent="0.3">
      <c r="A7" s="10" t="s">
        <v>98</v>
      </c>
      <c r="B7" s="11" t="s">
        <v>6</v>
      </c>
      <c r="C7" s="5">
        <f>SUM(C8:C15)</f>
        <v>450678474.04000002</v>
      </c>
      <c r="D7" s="5">
        <f>SUM(D8:D15)</f>
        <v>9573960187.0799999</v>
      </c>
      <c r="E7" s="22">
        <f>SUM(E8:E15)</f>
        <v>411403167.93000001</v>
      </c>
      <c r="F7" s="6">
        <f>E7/D7*100</f>
        <v>4.2971054808143654</v>
      </c>
      <c r="G7" s="6">
        <f>E7/C7*100</f>
        <v>91.285293535782642</v>
      </c>
    </row>
    <row r="8" spans="1:7" ht="31.2" x14ac:dyDescent="0.3">
      <c r="A8" s="9" t="s">
        <v>132</v>
      </c>
      <c r="B8" s="12" t="s">
        <v>39</v>
      </c>
      <c r="C8" s="46">
        <v>877222.97</v>
      </c>
      <c r="D8" s="36">
        <v>7786278</v>
      </c>
      <c r="E8" s="36">
        <v>1477033.54</v>
      </c>
      <c r="F8" s="7">
        <f t="shared" ref="F8:F75" si="0">E8/D8*100</f>
        <v>18.969699514967228</v>
      </c>
      <c r="G8" s="7">
        <f t="shared" ref="G8:G73" si="1">E8/C8*100</f>
        <v>168.37606748943205</v>
      </c>
    </row>
    <row r="9" spans="1:7" ht="50.4" customHeight="1" x14ac:dyDescent="0.3">
      <c r="A9" s="9" t="s">
        <v>87</v>
      </c>
      <c r="B9" s="12" t="s">
        <v>52</v>
      </c>
      <c r="C9" s="46">
        <v>38668634.469999999</v>
      </c>
      <c r="D9" s="36">
        <v>208904617</v>
      </c>
      <c r="E9" s="36">
        <v>40868541.990000002</v>
      </c>
      <c r="F9" s="7">
        <f t="shared" si="0"/>
        <v>19.563254549802508</v>
      </c>
      <c r="G9" s="7">
        <f t="shared" si="1"/>
        <v>105.68912647201634</v>
      </c>
    </row>
    <row r="10" spans="1:7" ht="51" customHeight="1" x14ac:dyDescent="0.3">
      <c r="A10" s="9" t="s">
        <v>17</v>
      </c>
      <c r="B10" s="12" t="s">
        <v>69</v>
      </c>
      <c r="C10" s="46">
        <v>70200837.329999998</v>
      </c>
      <c r="D10" s="36">
        <v>409837048</v>
      </c>
      <c r="E10" s="36">
        <v>79467160.670000002</v>
      </c>
      <c r="F10" s="7">
        <f t="shared" si="0"/>
        <v>19.389940723465294</v>
      </c>
      <c r="G10" s="7">
        <f t="shared" si="1"/>
        <v>113.19973335423464</v>
      </c>
    </row>
    <row r="11" spans="1:7" ht="15.6" x14ac:dyDescent="0.3">
      <c r="A11" s="9" t="s">
        <v>29</v>
      </c>
      <c r="B11" s="12" t="s">
        <v>85</v>
      </c>
      <c r="C11" s="46">
        <v>68195334.159999996</v>
      </c>
      <c r="D11" s="36">
        <v>426158854.27999997</v>
      </c>
      <c r="E11" s="36">
        <v>66888689.490000002</v>
      </c>
      <c r="F11" s="7">
        <f t="shared" si="0"/>
        <v>15.695717411060054</v>
      </c>
      <c r="G11" s="7">
        <f t="shared" si="1"/>
        <v>98.083967640756271</v>
      </c>
    </row>
    <row r="12" spans="1:7" ht="46.8" x14ac:dyDescent="0.3">
      <c r="A12" s="9" t="s">
        <v>78</v>
      </c>
      <c r="B12" s="12" t="s">
        <v>102</v>
      </c>
      <c r="C12" s="46">
        <v>35541118.520000003</v>
      </c>
      <c r="D12" s="36">
        <v>172251327</v>
      </c>
      <c r="E12" s="36">
        <v>39390097.210000001</v>
      </c>
      <c r="F12" s="7">
        <f t="shared" si="0"/>
        <v>22.867804792006044</v>
      </c>
      <c r="G12" s="7">
        <f t="shared" si="1"/>
        <v>110.82964985424999</v>
      </c>
    </row>
    <row r="13" spans="1:7" ht="15.6" x14ac:dyDescent="0.3">
      <c r="A13" s="9" t="s">
        <v>10</v>
      </c>
      <c r="B13" s="12" t="s">
        <v>115</v>
      </c>
      <c r="C13" s="46">
        <v>91666348.329999998</v>
      </c>
      <c r="D13" s="36">
        <v>328447659</v>
      </c>
      <c r="E13" s="36">
        <v>9715259.8499999996</v>
      </c>
      <c r="F13" s="7">
        <f t="shared" si="0"/>
        <v>2.9579324387877581</v>
      </c>
      <c r="G13" s="7">
        <f t="shared" si="1"/>
        <v>10.598502097001774</v>
      </c>
    </row>
    <row r="14" spans="1:7" ht="15.6" x14ac:dyDescent="0.3">
      <c r="A14" s="9" t="s">
        <v>139</v>
      </c>
      <c r="B14" s="12" t="s">
        <v>120</v>
      </c>
      <c r="C14" s="46">
        <v>0</v>
      </c>
      <c r="D14" s="36">
        <v>317822437.97000003</v>
      </c>
      <c r="E14" s="36">
        <v>0</v>
      </c>
      <c r="F14" s="7">
        <f t="shared" si="0"/>
        <v>0</v>
      </c>
      <c r="G14" s="7"/>
    </row>
    <row r="15" spans="1:7" ht="15.6" x14ac:dyDescent="0.3">
      <c r="A15" s="9" t="s">
        <v>95</v>
      </c>
      <c r="B15" s="12" t="s">
        <v>8</v>
      </c>
      <c r="C15" s="46">
        <v>145528978.25999999</v>
      </c>
      <c r="D15" s="36">
        <v>7702751965.8299999</v>
      </c>
      <c r="E15" s="36">
        <v>173596385.18000001</v>
      </c>
      <c r="F15" s="7">
        <f t="shared" si="0"/>
        <v>2.2536930430849509</v>
      </c>
      <c r="G15" s="7">
        <f t="shared" si="1"/>
        <v>119.28647287680066</v>
      </c>
    </row>
    <row r="16" spans="1:7" ht="15.6" x14ac:dyDescent="0.3">
      <c r="A16" s="10" t="s">
        <v>128</v>
      </c>
      <c r="B16" s="11" t="s">
        <v>129</v>
      </c>
      <c r="C16" s="5">
        <f>C17+C18+C19</f>
        <v>255002308.12</v>
      </c>
      <c r="D16" s="5">
        <f>D17+D18+D19</f>
        <v>1583122692.46</v>
      </c>
      <c r="E16" s="31">
        <f>E17+E18+E19</f>
        <v>428340785.75999999</v>
      </c>
      <c r="F16" s="6">
        <f t="shared" si="0"/>
        <v>27.056701783132496</v>
      </c>
      <c r="G16" s="6">
        <f t="shared" si="1"/>
        <v>167.97525830959526</v>
      </c>
    </row>
    <row r="17" spans="1:7" ht="15.6" x14ac:dyDescent="0.3">
      <c r="A17" s="9" t="s">
        <v>126</v>
      </c>
      <c r="B17" s="12" t="s">
        <v>26</v>
      </c>
      <c r="C17" s="47">
        <v>9236284.0999999996</v>
      </c>
      <c r="D17" s="38">
        <v>53886700</v>
      </c>
      <c r="E17" s="38">
        <v>10454038.890000001</v>
      </c>
      <c r="F17" s="7">
        <f t="shared" si="0"/>
        <v>19.40003542618123</v>
      </c>
      <c r="G17" s="7">
        <f t="shared" si="1"/>
        <v>113.18446657568708</v>
      </c>
    </row>
    <row r="18" spans="1:7" ht="15.6" x14ac:dyDescent="0.3">
      <c r="A18" s="9" t="s">
        <v>24</v>
      </c>
      <c r="B18" s="12" t="s">
        <v>46</v>
      </c>
      <c r="C18" s="47">
        <v>15658912.949999999</v>
      </c>
      <c r="D18" s="38">
        <v>139843107.31</v>
      </c>
      <c r="E18" s="38">
        <v>25975295.98</v>
      </c>
      <c r="F18" s="7">
        <f t="shared" si="0"/>
        <v>18.574598691102267</v>
      </c>
      <c r="G18" s="7">
        <f t="shared" si="1"/>
        <v>165.88185950672906</v>
      </c>
    </row>
    <row r="19" spans="1:7" s="23" customFormat="1" ht="15.6" x14ac:dyDescent="0.3">
      <c r="A19" s="24" t="s">
        <v>156</v>
      </c>
      <c r="B19" s="25" t="s">
        <v>157</v>
      </c>
      <c r="C19" s="47">
        <v>230107111.06999999</v>
      </c>
      <c r="D19" s="38">
        <v>1389392885.1500001</v>
      </c>
      <c r="E19" s="38">
        <v>391911450.88999999</v>
      </c>
      <c r="F19" s="26">
        <f t="shared" si="0"/>
        <v>28.207388642823577</v>
      </c>
      <c r="G19" s="33">
        <f t="shared" si="1"/>
        <v>170.31696633259548</v>
      </c>
    </row>
    <row r="20" spans="1:7" ht="31.2" x14ac:dyDescent="0.3">
      <c r="A20" s="10" t="s">
        <v>21</v>
      </c>
      <c r="B20" s="11" t="s">
        <v>101</v>
      </c>
      <c r="C20" s="5">
        <f>C21+C22+C23+C24</f>
        <v>248609352.26999998</v>
      </c>
      <c r="D20" s="17">
        <f>SUM(D21:D24)</f>
        <v>1442384332.1199999</v>
      </c>
      <c r="E20" s="22">
        <f>SUM(E21:E24)</f>
        <v>240002407.97</v>
      </c>
      <c r="F20" s="6">
        <f t="shared" si="0"/>
        <v>16.639282792072983</v>
      </c>
      <c r="G20" s="6">
        <f t="shared" si="1"/>
        <v>96.537964392163133</v>
      </c>
    </row>
    <row r="21" spans="1:7" s="18" customFormat="1" ht="15.6" x14ac:dyDescent="0.3">
      <c r="A21" s="19" t="s">
        <v>154</v>
      </c>
      <c r="B21" s="20" t="s">
        <v>155</v>
      </c>
      <c r="C21" s="48">
        <v>40000</v>
      </c>
      <c r="D21" s="45">
        <v>240000</v>
      </c>
      <c r="E21" s="45">
        <v>43447.6</v>
      </c>
      <c r="F21" s="21">
        <f t="shared" si="0"/>
        <v>18.103166666666667</v>
      </c>
      <c r="G21" s="33">
        <f t="shared" si="1"/>
        <v>108.619</v>
      </c>
    </row>
    <row r="22" spans="1:7" ht="46.8" x14ac:dyDescent="0.3">
      <c r="A22" s="9" t="s">
        <v>153</v>
      </c>
      <c r="B22" s="12" t="s">
        <v>49</v>
      </c>
      <c r="C22" s="48">
        <v>116383610.81</v>
      </c>
      <c r="D22" s="45">
        <v>816158991</v>
      </c>
      <c r="E22" s="45">
        <v>149906843.93000001</v>
      </c>
      <c r="F22" s="7">
        <f t="shared" si="0"/>
        <v>18.3673580249758</v>
      </c>
      <c r="G22" s="7">
        <f t="shared" si="1"/>
        <v>128.80408408596961</v>
      </c>
    </row>
    <row r="23" spans="1:7" ht="15.6" x14ac:dyDescent="0.3">
      <c r="A23" s="9" t="s">
        <v>82</v>
      </c>
      <c r="B23" s="12" t="s">
        <v>67</v>
      </c>
      <c r="C23" s="48">
        <v>88000</v>
      </c>
      <c r="D23" s="45">
        <v>650000</v>
      </c>
      <c r="E23" s="45">
        <v>0</v>
      </c>
      <c r="F23" s="7">
        <f t="shared" si="0"/>
        <v>0</v>
      </c>
      <c r="G23" s="7">
        <f t="shared" si="1"/>
        <v>0</v>
      </c>
    </row>
    <row r="24" spans="1:7" ht="31.2" x14ac:dyDescent="0.3">
      <c r="A24" s="9" t="s">
        <v>111</v>
      </c>
      <c r="B24" s="12" t="s">
        <v>109</v>
      </c>
      <c r="C24" s="48">
        <v>132097741.45999999</v>
      </c>
      <c r="D24" s="45">
        <v>625335341.12</v>
      </c>
      <c r="E24" s="45">
        <v>90052116.439999998</v>
      </c>
      <c r="F24" s="7">
        <f t="shared" si="0"/>
        <v>14.400612042606314</v>
      </c>
      <c r="G24" s="7">
        <f t="shared" si="1"/>
        <v>68.170822184169083</v>
      </c>
    </row>
    <row r="25" spans="1:7" ht="15.6" x14ac:dyDescent="0.3">
      <c r="A25" s="10" t="s">
        <v>130</v>
      </c>
      <c r="B25" s="11" t="s">
        <v>71</v>
      </c>
      <c r="C25" s="5">
        <f>C26+C27+C28+C29+C30+C31+C32+C33+C34+C36</f>
        <v>2772270653.5299997</v>
      </c>
      <c r="D25" s="5">
        <f>SUM(D26:D36)</f>
        <v>20776219142.75</v>
      </c>
      <c r="E25" s="31">
        <f>SUM(E26:E36)</f>
        <v>2173277511.4799995</v>
      </c>
      <c r="F25" s="6">
        <f t="shared" si="0"/>
        <v>10.460409069368039</v>
      </c>
      <c r="G25" s="6">
        <f t="shared" si="1"/>
        <v>78.393410423787884</v>
      </c>
    </row>
    <row r="26" spans="1:7" ht="15.6" x14ac:dyDescent="0.3">
      <c r="A26" s="9" t="s">
        <v>106</v>
      </c>
      <c r="B26" s="12" t="s">
        <v>83</v>
      </c>
      <c r="C26" s="49">
        <v>66721307.710000001</v>
      </c>
      <c r="D26" s="34">
        <v>293548522.56999999</v>
      </c>
      <c r="E26" s="34">
        <v>43517585.390000001</v>
      </c>
      <c r="F26" s="7">
        <f t="shared" si="0"/>
        <v>14.82466510442843</v>
      </c>
      <c r="G26" s="7">
        <f t="shared" si="1"/>
        <v>65.22292035873528</v>
      </c>
    </row>
    <row r="27" spans="1:7" s="27" customFormat="1" ht="15.6" x14ac:dyDescent="0.3">
      <c r="A27" s="28" t="s">
        <v>158</v>
      </c>
      <c r="B27" s="29" t="s">
        <v>159</v>
      </c>
      <c r="C27" s="49">
        <v>0</v>
      </c>
      <c r="D27" s="34">
        <v>101159468.09</v>
      </c>
      <c r="E27" s="34">
        <v>0</v>
      </c>
      <c r="F27" s="30">
        <f t="shared" si="0"/>
        <v>0</v>
      </c>
      <c r="G27" s="33"/>
    </row>
    <row r="28" spans="1:7" ht="15.6" x14ac:dyDescent="0.3">
      <c r="A28" s="9" t="s">
        <v>36</v>
      </c>
      <c r="B28" s="12" t="s">
        <v>138</v>
      </c>
      <c r="C28" s="49">
        <v>0</v>
      </c>
      <c r="D28" s="34">
        <v>691400</v>
      </c>
      <c r="E28" s="34">
        <v>109200</v>
      </c>
      <c r="F28" s="7">
        <f t="shared" si="0"/>
        <v>15.794041076077525</v>
      </c>
      <c r="G28" s="33"/>
    </row>
    <row r="29" spans="1:7" ht="15.6" x14ac:dyDescent="0.3">
      <c r="A29" s="9" t="s">
        <v>54</v>
      </c>
      <c r="B29" s="12" t="s">
        <v>2</v>
      </c>
      <c r="C29" s="49">
        <v>581876474.36000001</v>
      </c>
      <c r="D29" s="34">
        <v>6741685946.8599997</v>
      </c>
      <c r="E29" s="34">
        <v>268909837.89999998</v>
      </c>
      <c r="F29" s="7">
        <f t="shared" si="0"/>
        <v>3.9887624552616123</v>
      </c>
      <c r="G29" s="7">
        <f t="shared" si="1"/>
        <v>46.214248169385293</v>
      </c>
    </row>
    <row r="30" spans="1:7" ht="15.6" x14ac:dyDescent="0.3">
      <c r="A30" s="9" t="s">
        <v>93</v>
      </c>
      <c r="B30" s="12" t="s">
        <v>15</v>
      </c>
      <c r="C30" s="49">
        <v>0</v>
      </c>
      <c r="D30" s="34">
        <v>9061263.5600000005</v>
      </c>
      <c r="E30" s="34">
        <v>3349763.56</v>
      </c>
      <c r="F30" s="7">
        <f t="shared" si="0"/>
        <v>36.967951961878484</v>
      </c>
      <c r="G30" s="33"/>
    </row>
    <row r="31" spans="1:7" ht="15.6" x14ac:dyDescent="0.3">
      <c r="A31" s="9" t="s">
        <v>116</v>
      </c>
      <c r="B31" s="12" t="s">
        <v>35</v>
      </c>
      <c r="C31" s="49">
        <v>194385534.61000001</v>
      </c>
      <c r="D31" s="34">
        <v>759112534.89999998</v>
      </c>
      <c r="E31" s="34">
        <v>121862219.3</v>
      </c>
      <c r="F31" s="7">
        <f t="shared" si="0"/>
        <v>16.053248194097236</v>
      </c>
      <c r="G31" s="7">
        <f t="shared" si="1"/>
        <v>62.690991664834961</v>
      </c>
    </row>
    <row r="32" spans="1:7" ht="15.6" x14ac:dyDescent="0.3">
      <c r="A32" s="9" t="s">
        <v>33</v>
      </c>
      <c r="B32" s="12" t="s">
        <v>53</v>
      </c>
      <c r="C32" s="49">
        <v>460330699.31</v>
      </c>
      <c r="D32" s="34">
        <v>1935474595.9300001</v>
      </c>
      <c r="E32" s="34">
        <v>245049957.97</v>
      </c>
      <c r="F32" s="7">
        <f t="shared" si="0"/>
        <v>12.660975167811642</v>
      </c>
      <c r="G32" s="7">
        <f t="shared" si="1"/>
        <v>53.233459844696618</v>
      </c>
    </row>
    <row r="33" spans="1:7" ht="15.6" x14ac:dyDescent="0.3">
      <c r="A33" s="9" t="s">
        <v>122</v>
      </c>
      <c r="B33" s="12" t="s">
        <v>64</v>
      </c>
      <c r="C33" s="49">
        <v>1233049819.1300001</v>
      </c>
      <c r="D33" s="34">
        <v>9804294850.3099995</v>
      </c>
      <c r="E33" s="34">
        <v>1335869599.6199999</v>
      </c>
      <c r="F33" s="7">
        <f t="shared" si="0"/>
        <v>13.625351134536324</v>
      </c>
      <c r="G33" s="7">
        <f t="shared" si="1"/>
        <v>108.3386558186713</v>
      </c>
    </row>
    <row r="34" spans="1:7" ht="15.6" x14ac:dyDescent="0.3">
      <c r="A34" s="9" t="s">
        <v>28</v>
      </c>
      <c r="B34" s="12" t="s">
        <v>22</v>
      </c>
      <c r="C34" s="49">
        <v>16200</v>
      </c>
      <c r="D34" s="34">
        <v>103926078</v>
      </c>
      <c r="E34" s="34">
        <v>11213516.57</v>
      </c>
      <c r="F34" s="7">
        <f t="shared" si="0"/>
        <v>10.789896805304247</v>
      </c>
      <c r="G34" s="7">
        <f t="shared" si="1"/>
        <v>69219.238086419748</v>
      </c>
    </row>
    <row r="35" spans="1:7" s="42" customFormat="1" ht="31.2" x14ac:dyDescent="0.3">
      <c r="A35" s="39" t="s">
        <v>164</v>
      </c>
      <c r="B35" s="41" t="s">
        <v>165</v>
      </c>
      <c r="C35" s="35">
        <v>0</v>
      </c>
      <c r="D35" s="34">
        <v>33700000</v>
      </c>
      <c r="E35" s="34">
        <v>0</v>
      </c>
      <c r="F35" s="43"/>
      <c r="G35" s="44"/>
    </row>
    <row r="36" spans="1:7" ht="15.6" x14ac:dyDescent="0.3">
      <c r="A36" s="9" t="s">
        <v>9</v>
      </c>
      <c r="B36" s="12" t="s">
        <v>55</v>
      </c>
      <c r="C36" s="49">
        <v>235890618.41</v>
      </c>
      <c r="D36" s="34">
        <v>993564482.52999997</v>
      </c>
      <c r="E36" s="34">
        <v>143395831.16999999</v>
      </c>
      <c r="F36" s="7">
        <f t="shared" si="0"/>
        <v>14.432463487911592</v>
      </c>
      <c r="G36" s="7">
        <f t="shared" si="1"/>
        <v>60.789120032219593</v>
      </c>
    </row>
    <row r="37" spans="1:7" ht="15.6" x14ac:dyDescent="0.3">
      <c r="A37" s="10" t="s">
        <v>127</v>
      </c>
      <c r="B37" s="11" t="s">
        <v>43</v>
      </c>
      <c r="C37" s="5">
        <f>C38+C39+C40+C41</f>
        <v>90445464.689999998</v>
      </c>
      <c r="D37" s="37">
        <f>D38+D39+D40+D41</f>
        <v>2279104199.0499997</v>
      </c>
      <c r="E37" s="37">
        <f>E38+E39+E40+E41</f>
        <v>328062734.36000001</v>
      </c>
      <c r="F37" s="6">
        <f t="shared" si="0"/>
        <v>14.394371898254876</v>
      </c>
      <c r="G37" s="6">
        <f t="shared" si="1"/>
        <v>362.71883337039441</v>
      </c>
    </row>
    <row r="38" spans="1:7" ht="15.6" x14ac:dyDescent="0.3">
      <c r="A38" s="9" t="s">
        <v>7</v>
      </c>
      <c r="B38" s="12" t="s">
        <v>61</v>
      </c>
      <c r="C38" s="50">
        <v>15600000</v>
      </c>
      <c r="D38" s="40">
        <v>318969626.10000002</v>
      </c>
      <c r="E38" s="40">
        <v>23000000</v>
      </c>
      <c r="F38" s="7">
        <f t="shared" si="0"/>
        <v>7.2107179235897778</v>
      </c>
      <c r="G38" s="7">
        <f t="shared" si="1"/>
        <v>147.43589743589746</v>
      </c>
    </row>
    <row r="39" spans="1:7" ht="15.6" x14ac:dyDescent="0.3">
      <c r="A39" s="9" t="s">
        <v>47</v>
      </c>
      <c r="B39" s="12" t="s">
        <v>75</v>
      </c>
      <c r="C39" s="50">
        <v>42813784.619999997</v>
      </c>
      <c r="D39" s="40">
        <v>928718036.76999998</v>
      </c>
      <c r="E39" s="40">
        <v>139934633.75</v>
      </c>
      <c r="F39" s="7">
        <f t="shared" si="0"/>
        <v>15.067504690301959</v>
      </c>
      <c r="G39" s="7">
        <f t="shared" si="1"/>
        <v>326.8448117633381</v>
      </c>
    </row>
    <row r="40" spans="1:7" ht="15.6" x14ac:dyDescent="0.3">
      <c r="A40" s="9" t="s">
        <v>57</v>
      </c>
      <c r="B40" s="12" t="s">
        <v>89</v>
      </c>
      <c r="C40" s="50">
        <v>0</v>
      </c>
      <c r="D40" s="40">
        <v>692767531.17999995</v>
      </c>
      <c r="E40" s="40">
        <v>151450396.56</v>
      </c>
      <c r="F40" s="7">
        <f t="shared" si="0"/>
        <v>21.861647629765869</v>
      </c>
      <c r="G40" s="33"/>
    </row>
    <row r="41" spans="1:7" ht="31.2" x14ac:dyDescent="0.3">
      <c r="A41" s="9" t="s">
        <v>3</v>
      </c>
      <c r="B41" s="12" t="s">
        <v>124</v>
      </c>
      <c r="C41" s="50">
        <v>32031680.07</v>
      </c>
      <c r="D41" s="40">
        <v>338649005</v>
      </c>
      <c r="E41" s="40">
        <v>13677704.050000001</v>
      </c>
      <c r="F41" s="7">
        <f t="shared" si="0"/>
        <v>4.0389027719127659</v>
      </c>
      <c r="G41" s="7">
        <f t="shared" si="1"/>
        <v>42.700551516840875</v>
      </c>
    </row>
    <row r="42" spans="1:7" ht="15.6" x14ac:dyDescent="0.3">
      <c r="A42" s="10" t="s">
        <v>137</v>
      </c>
      <c r="B42" s="11" t="s">
        <v>16</v>
      </c>
      <c r="C42" s="5">
        <f>C43+C44+C45+C46</f>
        <v>3927765.96</v>
      </c>
      <c r="D42" s="5">
        <f>D43+D44+D45+D46</f>
        <v>1050428734.8000001</v>
      </c>
      <c r="E42" s="5">
        <f>E43+E44+E45+E46</f>
        <v>3119054.93</v>
      </c>
      <c r="F42" s="6">
        <f t="shared" si="0"/>
        <v>0.29693160770148419</v>
      </c>
      <c r="G42" s="6">
        <f t="shared" si="1"/>
        <v>79.410406876686721</v>
      </c>
    </row>
    <row r="43" spans="1:7" s="16" customFormat="1" ht="15.6" x14ac:dyDescent="0.3">
      <c r="A43" s="9" t="s">
        <v>151</v>
      </c>
      <c r="B43" s="12" t="s">
        <v>152</v>
      </c>
      <c r="C43" s="51">
        <v>90157.92</v>
      </c>
      <c r="D43" s="60">
        <v>245939.44</v>
      </c>
      <c r="E43" s="60">
        <v>0</v>
      </c>
      <c r="F43" s="7">
        <f t="shared" si="0"/>
        <v>0</v>
      </c>
      <c r="G43" s="32">
        <f t="shared" si="1"/>
        <v>0</v>
      </c>
    </row>
    <row r="44" spans="1:7" ht="31.2" x14ac:dyDescent="0.3">
      <c r="A44" s="9" t="s">
        <v>48</v>
      </c>
      <c r="B44" s="12" t="s">
        <v>65</v>
      </c>
      <c r="C44" s="51">
        <v>0</v>
      </c>
      <c r="D44" s="60">
        <v>57800</v>
      </c>
      <c r="E44" s="60">
        <v>0</v>
      </c>
      <c r="F44" s="7">
        <f t="shared" si="0"/>
        <v>0</v>
      </c>
      <c r="G44" s="33"/>
    </row>
    <row r="45" spans="1:7" ht="31.2" x14ac:dyDescent="0.3">
      <c r="A45" s="9" t="s">
        <v>108</v>
      </c>
      <c r="B45" s="12" t="s">
        <v>79</v>
      </c>
      <c r="C45" s="51">
        <v>0</v>
      </c>
      <c r="D45" s="60">
        <v>700000</v>
      </c>
      <c r="E45" s="60">
        <v>0</v>
      </c>
      <c r="F45" s="7">
        <f t="shared" si="0"/>
        <v>0</v>
      </c>
      <c r="G45" s="33"/>
    </row>
    <row r="46" spans="1:7" ht="15.6" x14ac:dyDescent="0.3">
      <c r="A46" s="9" t="s">
        <v>11</v>
      </c>
      <c r="B46" s="12" t="s">
        <v>94</v>
      </c>
      <c r="C46" s="51">
        <v>3837608.04</v>
      </c>
      <c r="D46" s="60">
        <v>1049424995.36</v>
      </c>
      <c r="E46" s="60">
        <v>3119054.93</v>
      </c>
      <c r="F46" s="7">
        <f t="shared" si="0"/>
        <v>0.29721561272037589</v>
      </c>
      <c r="G46" s="7">
        <f t="shared" si="1"/>
        <v>81.276016140512368</v>
      </c>
    </row>
    <row r="47" spans="1:7" ht="15.6" x14ac:dyDescent="0.3">
      <c r="A47" s="10" t="s">
        <v>135</v>
      </c>
      <c r="B47" s="11" t="s">
        <v>136</v>
      </c>
      <c r="C47" s="5">
        <f>C48+C49+C50+C51+C52+C53+C54</f>
        <v>3975436033.2400002</v>
      </c>
      <c r="D47" s="5">
        <f>D48+D49+D50+D51+D52+D53+D54</f>
        <v>27140517942.599998</v>
      </c>
      <c r="E47" s="5">
        <f>E48+E49+E50+E51+E52+E53+E54</f>
        <v>4783700596.8899994</v>
      </c>
      <c r="F47" s="6">
        <f t="shared" si="0"/>
        <v>17.62567909354987</v>
      </c>
      <c r="G47" s="6">
        <f t="shared" si="1"/>
        <v>120.33146947634974</v>
      </c>
    </row>
    <row r="48" spans="1:7" ht="15.6" x14ac:dyDescent="0.3">
      <c r="A48" s="9" t="s">
        <v>103</v>
      </c>
      <c r="B48" s="12" t="s">
        <v>5</v>
      </c>
      <c r="C48" s="52">
        <v>0</v>
      </c>
      <c r="D48" s="61">
        <v>211970606.06999999</v>
      </c>
      <c r="E48" s="61">
        <v>0</v>
      </c>
      <c r="F48" s="33">
        <f t="shared" si="0"/>
        <v>0</v>
      </c>
      <c r="G48" s="7"/>
    </row>
    <row r="49" spans="1:7" ht="15.6" x14ac:dyDescent="0.3">
      <c r="A49" s="9" t="s">
        <v>81</v>
      </c>
      <c r="B49" s="12" t="s">
        <v>20</v>
      </c>
      <c r="C49" s="52">
        <v>688380573.49000001</v>
      </c>
      <c r="D49" s="61">
        <v>6868688716.5699997</v>
      </c>
      <c r="E49" s="61">
        <v>886404869.63</v>
      </c>
      <c r="F49" s="7">
        <f t="shared" si="0"/>
        <v>12.905008600719379</v>
      </c>
      <c r="G49" s="7">
        <f t="shared" si="1"/>
        <v>128.76668862632809</v>
      </c>
    </row>
    <row r="50" spans="1:7" ht="15.6" x14ac:dyDescent="0.3">
      <c r="A50" s="9" t="s">
        <v>146</v>
      </c>
      <c r="B50" s="12" t="s">
        <v>34</v>
      </c>
      <c r="C50" s="52">
        <v>85177721.530000001</v>
      </c>
      <c r="D50" s="61">
        <v>665969540.30999994</v>
      </c>
      <c r="E50" s="61">
        <v>112147935.56</v>
      </c>
      <c r="F50" s="7">
        <f t="shared" si="0"/>
        <v>16.839799536146451</v>
      </c>
      <c r="G50" s="7">
        <f t="shared" si="1"/>
        <v>131.66346028697299</v>
      </c>
    </row>
    <row r="51" spans="1:7" ht="15.6" x14ac:dyDescent="0.3">
      <c r="A51" s="9" t="s">
        <v>18</v>
      </c>
      <c r="B51" s="12" t="s">
        <v>51</v>
      </c>
      <c r="C51" s="52">
        <v>529979570.39999998</v>
      </c>
      <c r="D51" s="61">
        <v>2714647116.5900002</v>
      </c>
      <c r="E51" s="61">
        <v>602497826.16999996</v>
      </c>
      <c r="F51" s="7">
        <f t="shared" si="0"/>
        <v>22.194333196678127</v>
      </c>
      <c r="G51" s="7">
        <f t="shared" si="1"/>
        <v>113.68321720689481</v>
      </c>
    </row>
    <row r="52" spans="1:7" ht="31.2" x14ac:dyDescent="0.3">
      <c r="A52" s="9" t="s">
        <v>41</v>
      </c>
      <c r="B52" s="12" t="s">
        <v>68</v>
      </c>
      <c r="C52" s="52">
        <v>13110225.199999999</v>
      </c>
      <c r="D52" s="61">
        <v>73064586.030000001</v>
      </c>
      <c r="E52" s="61">
        <v>13999187.109999999</v>
      </c>
      <c r="F52" s="7">
        <f t="shared" si="0"/>
        <v>19.160017007763507</v>
      </c>
      <c r="G52" s="7">
        <f t="shared" si="1"/>
        <v>106.78067612446505</v>
      </c>
    </row>
    <row r="53" spans="1:7" ht="15.6" x14ac:dyDescent="0.3">
      <c r="A53" s="9" t="s">
        <v>147</v>
      </c>
      <c r="B53" s="12" t="s">
        <v>97</v>
      </c>
      <c r="C53" s="52">
        <v>5454958.7999999998</v>
      </c>
      <c r="D53" s="61">
        <v>27825427</v>
      </c>
      <c r="E53" s="61">
        <v>707914.36</v>
      </c>
      <c r="F53" s="7">
        <f t="shared" si="0"/>
        <v>2.5441275708006206</v>
      </c>
      <c r="G53" s="7">
        <f t="shared" si="1"/>
        <v>12.977446502437379</v>
      </c>
    </row>
    <row r="54" spans="1:7" ht="15.6" x14ac:dyDescent="0.3">
      <c r="A54" s="9" t="s">
        <v>37</v>
      </c>
      <c r="B54" s="12" t="s">
        <v>133</v>
      </c>
      <c r="C54" s="52">
        <v>2653332983.8200002</v>
      </c>
      <c r="D54" s="61">
        <v>16578351950.030001</v>
      </c>
      <c r="E54" s="61">
        <v>3167942864.0599999</v>
      </c>
      <c r="F54" s="7">
        <f t="shared" si="0"/>
        <v>19.108913078988333</v>
      </c>
      <c r="G54" s="7">
        <f t="shared" si="1"/>
        <v>119.39484728747149</v>
      </c>
    </row>
    <row r="55" spans="1:7" ht="15.6" x14ac:dyDescent="0.3">
      <c r="A55" s="10" t="s">
        <v>32</v>
      </c>
      <c r="B55" s="11" t="s">
        <v>107</v>
      </c>
      <c r="C55" s="5">
        <f>C56+C57</f>
        <v>228033286.49000001</v>
      </c>
      <c r="D55" s="5">
        <f>D56+D57</f>
        <v>1637844000.3099999</v>
      </c>
      <c r="E55" s="5">
        <f>E56+E57</f>
        <v>292899011.98000002</v>
      </c>
      <c r="F55" s="6">
        <f t="shared" si="0"/>
        <v>17.883205721946783</v>
      </c>
      <c r="G55" s="6">
        <f t="shared" si="1"/>
        <v>128.44572671316763</v>
      </c>
    </row>
    <row r="56" spans="1:7" ht="15.6" x14ac:dyDescent="0.3">
      <c r="A56" s="9" t="s">
        <v>70</v>
      </c>
      <c r="B56" s="12" t="s">
        <v>123</v>
      </c>
      <c r="C56" s="53">
        <v>218976215.30000001</v>
      </c>
      <c r="D56" s="62">
        <v>1585892171.3099999</v>
      </c>
      <c r="E56" s="62">
        <v>282767129.54000002</v>
      </c>
      <c r="F56" s="7">
        <f t="shared" si="0"/>
        <v>17.830161132987051</v>
      </c>
      <c r="G56" s="7">
        <f t="shared" si="1"/>
        <v>129.13143518925364</v>
      </c>
    </row>
    <row r="57" spans="1:7" ht="15.6" x14ac:dyDescent="0.3">
      <c r="A57" s="9" t="s">
        <v>58</v>
      </c>
      <c r="B57" s="12" t="s">
        <v>25</v>
      </c>
      <c r="C57" s="53">
        <v>9057071.1899999995</v>
      </c>
      <c r="D57" s="62">
        <v>51951829</v>
      </c>
      <c r="E57" s="62">
        <v>10131882.439999999</v>
      </c>
      <c r="F57" s="7">
        <f t="shared" si="0"/>
        <v>19.502455707574796</v>
      </c>
      <c r="G57" s="7">
        <f t="shared" si="1"/>
        <v>111.86709508463078</v>
      </c>
    </row>
    <row r="58" spans="1:7" ht="15.6" x14ac:dyDescent="0.3">
      <c r="A58" s="10" t="s">
        <v>56</v>
      </c>
      <c r="B58" s="11" t="s">
        <v>77</v>
      </c>
      <c r="C58" s="5">
        <f>C59+C60+C61+C62+C63+C64</f>
        <v>1932518746.1000001</v>
      </c>
      <c r="D58" s="5">
        <f>D59+D60+D61+D62+D63+D64</f>
        <v>11090949163.189999</v>
      </c>
      <c r="E58" s="5">
        <f>E59+E60+E61+E62+E63+E64</f>
        <v>2794941968.2300005</v>
      </c>
      <c r="F58" s="6">
        <f t="shared" si="0"/>
        <v>25.200205384640988</v>
      </c>
      <c r="G58" s="6">
        <f t="shared" si="1"/>
        <v>144.62690071547556</v>
      </c>
    </row>
    <row r="59" spans="1:7" s="2" customFormat="1" ht="15.6" x14ac:dyDescent="0.3">
      <c r="A59" s="9" t="s">
        <v>45</v>
      </c>
      <c r="B59" s="12" t="s">
        <v>99</v>
      </c>
      <c r="C59" s="54">
        <v>882724870.95000005</v>
      </c>
      <c r="D59" s="63">
        <v>5429321965.7799997</v>
      </c>
      <c r="E59" s="63">
        <v>1614049030.1300001</v>
      </c>
      <c r="F59" s="7">
        <f t="shared" si="0"/>
        <v>29.728371982782548</v>
      </c>
      <c r="G59" s="7">
        <f t="shared" si="1"/>
        <v>182.84848238080565</v>
      </c>
    </row>
    <row r="60" spans="1:7" s="8" customFormat="1" ht="15.6" x14ac:dyDescent="0.3">
      <c r="A60" s="9" t="s">
        <v>86</v>
      </c>
      <c r="B60" s="12" t="s">
        <v>112</v>
      </c>
      <c r="C60" s="54">
        <v>872484418.76999998</v>
      </c>
      <c r="D60" s="63">
        <v>4136108207.1999998</v>
      </c>
      <c r="E60" s="63">
        <v>1032396758.5700001</v>
      </c>
      <c r="F60" s="7">
        <f t="shared" si="0"/>
        <v>24.960583883488301</v>
      </c>
      <c r="G60" s="7">
        <f t="shared" si="1"/>
        <v>118.32838917919466</v>
      </c>
    </row>
    <row r="61" spans="1:7" ht="15.6" x14ac:dyDescent="0.3">
      <c r="A61" s="9" t="s">
        <v>91</v>
      </c>
      <c r="B61" s="12" t="s">
        <v>0</v>
      </c>
      <c r="C61" s="54">
        <v>21032776.629999999</v>
      </c>
      <c r="D61" s="63">
        <v>123196067.31</v>
      </c>
      <c r="E61" s="63">
        <v>22356184</v>
      </c>
      <c r="F61" s="7">
        <f t="shared" si="0"/>
        <v>18.146832515152305</v>
      </c>
      <c r="G61" s="7">
        <f t="shared" si="1"/>
        <v>106.29211916848089</v>
      </c>
    </row>
    <row r="62" spans="1:7" ht="15.6" x14ac:dyDescent="0.3">
      <c r="A62" s="9" t="s">
        <v>118</v>
      </c>
      <c r="B62" s="12" t="s">
        <v>13</v>
      </c>
      <c r="C62" s="54">
        <v>77688921.409999996</v>
      </c>
      <c r="D62" s="63">
        <v>141868627.96000001</v>
      </c>
      <c r="E62" s="63">
        <v>31186307.670000002</v>
      </c>
      <c r="F62" s="7">
        <f t="shared" si="0"/>
        <v>21.982525748252822</v>
      </c>
      <c r="G62" s="7">
        <f t="shared" si="1"/>
        <v>40.142541695765836</v>
      </c>
    </row>
    <row r="63" spans="1:7" ht="31.2" x14ac:dyDescent="0.3">
      <c r="A63" s="9" t="s">
        <v>4</v>
      </c>
      <c r="B63" s="12" t="s">
        <v>30</v>
      </c>
      <c r="C63" s="54">
        <v>42050000</v>
      </c>
      <c r="D63" s="63">
        <v>215086905</v>
      </c>
      <c r="E63" s="63">
        <v>44350000</v>
      </c>
      <c r="F63" s="7">
        <f t="shared" si="0"/>
        <v>20.619572353788808</v>
      </c>
      <c r="G63" s="7">
        <f t="shared" si="1"/>
        <v>105.46967895362664</v>
      </c>
    </row>
    <row r="64" spans="1:7" ht="15.6" x14ac:dyDescent="0.3">
      <c r="A64" s="9" t="s">
        <v>44</v>
      </c>
      <c r="B64" s="12" t="s">
        <v>74</v>
      </c>
      <c r="C64" s="54">
        <v>36537758.340000004</v>
      </c>
      <c r="D64" s="63">
        <v>1045367389.9400001</v>
      </c>
      <c r="E64" s="63">
        <v>50603687.859999999</v>
      </c>
      <c r="F64" s="7">
        <f t="shared" si="0"/>
        <v>4.8407563070151305</v>
      </c>
      <c r="G64" s="7">
        <f t="shared" si="1"/>
        <v>138.49696905078386</v>
      </c>
    </row>
    <row r="65" spans="1:7" ht="15.6" x14ac:dyDescent="0.3">
      <c r="A65" s="10" t="s">
        <v>59</v>
      </c>
      <c r="B65" s="11" t="s">
        <v>12</v>
      </c>
      <c r="C65" s="5">
        <f>C66+C67+C68+C69+C70</f>
        <v>4254537877.0800004</v>
      </c>
      <c r="D65" s="5">
        <f>D66+D67+D68+D69+D70</f>
        <v>22881031067.860001</v>
      </c>
      <c r="E65" s="5">
        <f>E66+E67+E68+E69+E70</f>
        <v>5138797938.3000002</v>
      </c>
      <c r="F65" s="6">
        <f t="shared" si="0"/>
        <v>22.458769113417482</v>
      </c>
      <c r="G65" s="6">
        <f t="shared" si="1"/>
        <v>120.78392734458131</v>
      </c>
    </row>
    <row r="66" spans="1:7" s="1" customFormat="1" ht="15.6" x14ac:dyDescent="0.3">
      <c r="A66" s="9" t="s">
        <v>110</v>
      </c>
      <c r="B66" s="12" t="s">
        <v>23</v>
      </c>
      <c r="C66" s="55">
        <v>46182856.920000002</v>
      </c>
      <c r="D66" s="64">
        <v>196701690</v>
      </c>
      <c r="E66" s="64">
        <v>46737444.740000002</v>
      </c>
      <c r="F66" s="7">
        <f t="shared" si="0"/>
        <v>23.760571014921123</v>
      </c>
      <c r="G66" s="7">
        <f t="shared" si="1"/>
        <v>101.20085212779426</v>
      </c>
    </row>
    <row r="67" spans="1:7" s="8" customFormat="1" ht="15.6" x14ac:dyDescent="0.3">
      <c r="A67" s="9" t="s">
        <v>125</v>
      </c>
      <c r="B67" s="12" t="s">
        <v>42</v>
      </c>
      <c r="C67" s="55">
        <v>518300888.67000002</v>
      </c>
      <c r="D67" s="64">
        <v>3248616689.75</v>
      </c>
      <c r="E67" s="64">
        <v>578957950.98000002</v>
      </c>
      <c r="F67" s="7">
        <f t="shared" si="0"/>
        <v>17.821676309387989</v>
      </c>
      <c r="G67" s="7">
        <f t="shared" si="1"/>
        <v>111.70305967748786</v>
      </c>
    </row>
    <row r="68" spans="1:7" ht="15.6" x14ac:dyDescent="0.3">
      <c r="A68" s="9" t="s">
        <v>66</v>
      </c>
      <c r="B68" s="12" t="s">
        <v>60</v>
      </c>
      <c r="C68" s="55">
        <v>2861494408.4400001</v>
      </c>
      <c r="D68" s="64">
        <v>14094600440.84</v>
      </c>
      <c r="E68" s="64">
        <v>3648936146.8299999</v>
      </c>
      <c r="F68" s="7">
        <f t="shared" si="0"/>
        <v>25.888893850846422</v>
      </c>
      <c r="G68" s="7">
        <f t="shared" si="1"/>
        <v>127.51854891162584</v>
      </c>
    </row>
    <row r="69" spans="1:7" ht="15.6" x14ac:dyDescent="0.3">
      <c r="A69" s="9" t="s">
        <v>80</v>
      </c>
      <c r="B69" s="12" t="s">
        <v>73</v>
      </c>
      <c r="C69" s="55">
        <v>688179866.49000001</v>
      </c>
      <c r="D69" s="64">
        <v>4592477258.3199997</v>
      </c>
      <c r="E69" s="64">
        <v>732310914.03999996</v>
      </c>
      <c r="F69" s="7">
        <f t="shared" si="0"/>
        <v>15.945880030506471</v>
      </c>
      <c r="G69" s="7">
        <f t="shared" si="1"/>
        <v>106.41271994414576</v>
      </c>
    </row>
    <row r="70" spans="1:7" ht="15.6" x14ac:dyDescent="0.3">
      <c r="A70" s="9" t="s">
        <v>114</v>
      </c>
      <c r="B70" s="12" t="s">
        <v>104</v>
      </c>
      <c r="C70" s="55">
        <v>140379856.56</v>
      </c>
      <c r="D70" s="64">
        <v>748634988.95000005</v>
      </c>
      <c r="E70" s="64">
        <v>131855481.70999999</v>
      </c>
      <c r="F70" s="7">
        <f t="shared" si="0"/>
        <v>17.612786425456047</v>
      </c>
      <c r="G70" s="7">
        <f t="shared" si="1"/>
        <v>93.927636728737795</v>
      </c>
    </row>
    <row r="71" spans="1:7" ht="15.6" x14ac:dyDescent="0.3">
      <c r="A71" s="10" t="s">
        <v>40</v>
      </c>
      <c r="B71" s="11" t="s">
        <v>131</v>
      </c>
      <c r="C71" s="5">
        <f>C72+C73+C74+C75</f>
        <v>329849680.82999998</v>
      </c>
      <c r="D71" s="5">
        <f>D72+D73+D74+D75</f>
        <v>4413058123.75</v>
      </c>
      <c r="E71" s="5">
        <f>E72+E73+E74+E75</f>
        <v>607285783.34000003</v>
      </c>
      <c r="F71" s="6">
        <f t="shared" si="0"/>
        <v>13.761110012844298</v>
      </c>
      <c r="G71" s="6">
        <f t="shared" si="1"/>
        <v>184.10985931891406</v>
      </c>
    </row>
    <row r="72" spans="1:7" s="1" customFormat="1" ht="15.6" x14ac:dyDescent="0.3">
      <c r="A72" s="9" t="s">
        <v>38</v>
      </c>
      <c r="B72" s="12" t="s">
        <v>1</v>
      </c>
      <c r="C72" s="56">
        <v>43297910.799999997</v>
      </c>
      <c r="D72" s="65">
        <v>326998114.79000002</v>
      </c>
      <c r="E72" s="65">
        <v>27089586.350000001</v>
      </c>
      <c r="F72" s="7">
        <f t="shared" si="0"/>
        <v>8.2843249317804428</v>
      </c>
      <c r="G72" s="7">
        <f t="shared" si="1"/>
        <v>62.56557383364558</v>
      </c>
    </row>
    <row r="73" spans="1:7" s="8" customFormat="1" ht="15.6" x14ac:dyDescent="0.3">
      <c r="A73" s="9" t="s">
        <v>113</v>
      </c>
      <c r="B73" s="12" t="s">
        <v>14</v>
      </c>
      <c r="C73" s="56">
        <v>99582968.680000007</v>
      </c>
      <c r="D73" s="65">
        <v>2797065659.2199998</v>
      </c>
      <c r="E73" s="65">
        <v>327369807.18000001</v>
      </c>
      <c r="F73" s="7">
        <f t="shared" si="0"/>
        <v>11.704044418867579</v>
      </c>
      <c r="G73" s="7">
        <f t="shared" si="1"/>
        <v>328.74075910708223</v>
      </c>
    </row>
    <row r="74" spans="1:7" ht="15.6" x14ac:dyDescent="0.3">
      <c r="A74" s="9" t="s">
        <v>31</v>
      </c>
      <c r="B74" s="12" t="s">
        <v>27</v>
      </c>
      <c r="C74" s="56">
        <v>182574135.00999999</v>
      </c>
      <c r="D74" s="65">
        <v>1258470295.74</v>
      </c>
      <c r="E74" s="65">
        <v>247675309.84</v>
      </c>
      <c r="F74" s="7">
        <f t="shared" si="0"/>
        <v>19.680663951973781</v>
      </c>
      <c r="G74" s="7">
        <f t="shared" ref="G74:G86" si="2">E74/C74*100</f>
        <v>135.65739190079375</v>
      </c>
    </row>
    <row r="75" spans="1:7" ht="16.8" customHeight="1" x14ac:dyDescent="0.3">
      <c r="A75" s="9" t="s">
        <v>141</v>
      </c>
      <c r="B75" s="12" t="s">
        <v>63</v>
      </c>
      <c r="C75" s="56">
        <v>4394666.34</v>
      </c>
      <c r="D75" s="65">
        <v>30524054</v>
      </c>
      <c r="E75" s="65">
        <v>5151079.97</v>
      </c>
      <c r="F75" s="7">
        <f t="shared" si="0"/>
        <v>16.8754778444567</v>
      </c>
      <c r="G75" s="7">
        <f t="shared" si="2"/>
        <v>117.21208327274284</v>
      </c>
    </row>
    <row r="76" spans="1:7" ht="15.6" x14ac:dyDescent="0.3">
      <c r="A76" s="10" t="s">
        <v>100</v>
      </c>
      <c r="B76" s="11" t="s">
        <v>105</v>
      </c>
      <c r="C76" s="5">
        <f>C77+C78+C79</f>
        <v>55354496.019999996</v>
      </c>
      <c r="D76" s="5">
        <f>D77+D78+D79</f>
        <v>246521551</v>
      </c>
      <c r="E76" s="5">
        <f>E77+E78+E79</f>
        <v>54295243.089999996</v>
      </c>
      <c r="F76" s="6">
        <f t="shared" ref="F76:F86" si="3">E76/D76*100</f>
        <v>22.024542223491039</v>
      </c>
      <c r="G76" s="6">
        <f t="shared" si="2"/>
        <v>98.086419340504378</v>
      </c>
    </row>
    <row r="77" spans="1:7" s="1" customFormat="1" ht="15.6" x14ac:dyDescent="0.3">
      <c r="A77" s="9" t="s">
        <v>121</v>
      </c>
      <c r="B77" s="12" t="s">
        <v>117</v>
      </c>
      <c r="C77" s="57">
        <v>18978019</v>
      </c>
      <c r="D77" s="66">
        <v>69235942</v>
      </c>
      <c r="E77" s="66">
        <v>19459157</v>
      </c>
      <c r="F77" s="7">
        <f t="shared" si="3"/>
        <v>28.105571236396266</v>
      </c>
      <c r="G77" s="7">
        <f t="shared" si="2"/>
        <v>102.53523826696558</v>
      </c>
    </row>
    <row r="78" spans="1:7" s="8" customFormat="1" ht="15.6" x14ac:dyDescent="0.3">
      <c r="A78" s="9" t="s">
        <v>140</v>
      </c>
      <c r="B78" s="12" t="s">
        <v>134</v>
      </c>
      <c r="C78" s="57">
        <v>28836392.039999999</v>
      </c>
      <c r="D78" s="66">
        <v>123753506</v>
      </c>
      <c r="E78" s="66">
        <v>24695267.129999999</v>
      </c>
      <c r="F78" s="7">
        <f t="shared" si="3"/>
        <v>19.955206060990307</v>
      </c>
      <c r="G78" s="7">
        <f t="shared" si="2"/>
        <v>85.639240497716571</v>
      </c>
    </row>
    <row r="79" spans="1:7" ht="16.2" customHeight="1" x14ac:dyDescent="0.3">
      <c r="A79" s="9" t="s">
        <v>88</v>
      </c>
      <c r="B79" s="12" t="s">
        <v>19</v>
      </c>
      <c r="C79" s="57">
        <v>7540084.9800000004</v>
      </c>
      <c r="D79" s="66">
        <v>53532103</v>
      </c>
      <c r="E79" s="66">
        <v>10140818.960000001</v>
      </c>
      <c r="F79" s="7">
        <f t="shared" si="3"/>
        <v>18.943434671341048</v>
      </c>
      <c r="G79" s="7">
        <f t="shared" si="2"/>
        <v>134.49210435821905</v>
      </c>
    </row>
    <row r="80" spans="1:7" ht="31.2" x14ac:dyDescent="0.3">
      <c r="A80" s="10" t="s">
        <v>149</v>
      </c>
      <c r="B80" s="11" t="s">
        <v>72</v>
      </c>
      <c r="C80" s="5">
        <f>C81</f>
        <v>811711.15</v>
      </c>
      <c r="D80" s="5">
        <f>D81</f>
        <v>168250670.90000001</v>
      </c>
      <c r="E80" s="5">
        <f>E81</f>
        <v>0</v>
      </c>
      <c r="F80" s="6">
        <f t="shared" si="3"/>
        <v>0</v>
      </c>
      <c r="G80" s="67">
        <f t="shared" si="2"/>
        <v>0</v>
      </c>
    </row>
    <row r="81" spans="1:7" s="1" customFormat="1" ht="31.2" x14ac:dyDescent="0.3">
      <c r="A81" s="9" t="s">
        <v>150</v>
      </c>
      <c r="B81" s="12" t="s">
        <v>92</v>
      </c>
      <c r="C81" s="58">
        <v>811711.15</v>
      </c>
      <c r="D81" s="69">
        <v>168250670.90000001</v>
      </c>
      <c r="E81" s="69">
        <v>0</v>
      </c>
      <c r="F81" s="7">
        <f t="shared" si="3"/>
        <v>0</v>
      </c>
      <c r="G81" s="68">
        <f t="shared" si="2"/>
        <v>0</v>
      </c>
    </row>
    <row r="82" spans="1:7" s="8" customFormat="1" ht="46.8" x14ac:dyDescent="0.3">
      <c r="A82" s="10" t="s">
        <v>148</v>
      </c>
      <c r="B82" s="11" t="s">
        <v>50</v>
      </c>
      <c r="C82" s="5">
        <f>C83+C84+C85</f>
        <v>907529314</v>
      </c>
      <c r="D82" s="5">
        <f>D83+D84+D85</f>
        <v>4209911680.4200001</v>
      </c>
      <c r="E82" s="5">
        <f>E83+E84+E85</f>
        <v>1010746530.84</v>
      </c>
      <c r="F82" s="6">
        <f t="shared" si="3"/>
        <v>24.008734804126895</v>
      </c>
      <c r="G82" s="6">
        <f t="shared" si="2"/>
        <v>111.37343061515696</v>
      </c>
    </row>
    <row r="83" spans="1:7" s="1" customFormat="1" ht="46.8" x14ac:dyDescent="0.3">
      <c r="A83" s="9" t="s">
        <v>119</v>
      </c>
      <c r="B83" s="12" t="s">
        <v>62</v>
      </c>
      <c r="C83" s="59">
        <v>720347998</v>
      </c>
      <c r="D83" s="70">
        <v>2962547000</v>
      </c>
      <c r="E83" s="70">
        <v>740636748</v>
      </c>
      <c r="F83" s="7">
        <f t="shared" si="3"/>
        <v>24.999999932490521</v>
      </c>
      <c r="G83" s="7">
        <f t="shared" si="2"/>
        <v>102.81652063396169</v>
      </c>
    </row>
    <row r="84" spans="1:7" s="8" customFormat="1" ht="15.6" x14ac:dyDescent="0.3">
      <c r="A84" s="9" t="s">
        <v>90</v>
      </c>
      <c r="B84" s="12" t="s">
        <v>76</v>
      </c>
      <c r="C84" s="59">
        <v>177452817</v>
      </c>
      <c r="D84" s="70">
        <v>883586827.5</v>
      </c>
      <c r="E84" s="70">
        <v>191622673</v>
      </c>
      <c r="F84" s="7">
        <f t="shared" si="3"/>
        <v>21.686909201914283</v>
      </c>
      <c r="G84" s="7">
        <f t="shared" si="2"/>
        <v>107.98514007247346</v>
      </c>
    </row>
    <row r="85" spans="1:7" ht="15.6" x14ac:dyDescent="0.3">
      <c r="A85" s="9" t="s">
        <v>84</v>
      </c>
      <c r="B85" s="12" t="s">
        <v>96</v>
      </c>
      <c r="C85" s="59">
        <v>9728499</v>
      </c>
      <c r="D85" s="70">
        <v>363777852.92000002</v>
      </c>
      <c r="E85" s="70">
        <v>78487109.840000004</v>
      </c>
      <c r="F85" s="7">
        <f t="shared" si="3"/>
        <v>21.575560251948723</v>
      </c>
      <c r="G85" s="7">
        <f t="shared" si="2"/>
        <v>806.77512368557575</v>
      </c>
    </row>
    <row r="86" spans="1:7" s="1" customFormat="1" ht="18" customHeight="1" x14ac:dyDescent="0.3">
      <c r="A86" s="76" t="s">
        <v>144</v>
      </c>
      <c r="B86" s="77"/>
      <c r="C86" s="14">
        <f>C7+C16+C20+C25+C37+C42+C47+C55+C58+C65+C71+C76+C80+C82</f>
        <v>15505005163.52</v>
      </c>
      <c r="D86" s="14">
        <f>D7+D16+D20+D25+D37+D42+D47+D55+D58+D65+D71+D76+D80+D82</f>
        <v>108493303488.28999</v>
      </c>
      <c r="E86" s="14">
        <f>E7+E16+E20+E25+E37+E42+E47+E55+E58+E65+E71+E76+E80+E82</f>
        <v>18266872735.099998</v>
      </c>
      <c r="F86" s="15">
        <f t="shared" si="3"/>
        <v>16.836866560221939</v>
      </c>
      <c r="G86" s="15">
        <f t="shared" si="2"/>
        <v>117.81274847994302</v>
      </c>
    </row>
  </sheetData>
  <mergeCells count="12">
    <mergeCell ref="A86:B86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2024-05-15T09:42:16Z</cp:lastPrinted>
  <dcterms:created xsi:type="dcterms:W3CDTF">2017-05-03T15:49:45Z</dcterms:created>
  <dcterms:modified xsi:type="dcterms:W3CDTF">2025-05-16T08:18:34Z</dcterms:modified>
</cp:coreProperties>
</file>