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8" yWindow="-108" windowWidth="23256" windowHeight="12576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Лист1!$A$3:$I$98</definedName>
    <definedName name="_xlnm.Print_Titles" localSheetId="0">Лист1!$3:$3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6" i="1" l="1"/>
  <c r="H20" i="1" l="1"/>
  <c r="H16" i="1" l="1"/>
  <c r="H17" i="1"/>
  <c r="E25" i="1" l="1"/>
  <c r="G35" i="1"/>
  <c r="E89" i="1" l="1"/>
  <c r="F89" i="1"/>
  <c r="D89" i="1"/>
  <c r="E92" i="1"/>
  <c r="F92" i="1"/>
  <c r="E84" i="1"/>
  <c r="F84" i="1"/>
  <c r="E78" i="1"/>
  <c r="F78" i="1"/>
  <c r="E71" i="1"/>
  <c r="F71" i="1"/>
  <c r="E63" i="1"/>
  <c r="F63" i="1"/>
  <c r="E59" i="1"/>
  <c r="F59" i="1"/>
  <c r="E50" i="1"/>
  <c r="F50" i="1"/>
  <c r="E44" i="1"/>
  <c r="F44" i="1"/>
  <c r="E38" i="1"/>
  <c r="F38" i="1"/>
  <c r="D25" i="1"/>
  <c r="F25" i="1"/>
  <c r="E19" i="1"/>
  <c r="F19" i="1"/>
  <c r="D19" i="1"/>
  <c r="E14" i="1" l="1"/>
  <c r="F14" i="1"/>
  <c r="D14" i="1"/>
  <c r="E4" i="1"/>
  <c r="E96" i="1" s="1"/>
  <c r="F4" i="1"/>
  <c r="F96" i="1" l="1"/>
  <c r="H5" i="1"/>
  <c r="H6" i="1"/>
  <c r="H7" i="1"/>
  <c r="H8" i="1"/>
  <c r="H9" i="1"/>
  <c r="H10" i="1"/>
  <c r="H12" i="1"/>
  <c r="H15" i="1"/>
  <c r="H21" i="1"/>
  <c r="H22" i="1"/>
  <c r="H23" i="1"/>
  <c r="H26" i="1"/>
  <c r="H29" i="1"/>
  <c r="H31" i="1"/>
  <c r="H32" i="1"/>
  <c r="H33" i="1"/>
  <c r="H34" i="1"/>
  <c r="H36" i="1"/>
  <c r="H39" i="1"/>
  <c r="H40" i="1"/>
  <c r="H42" i="1"/>
  <c r="H48" i="1"/>
  <c r="H52" i="1"/>
  <c r="H53" i="1"/>
  <c r="H54" i="1"/>
  <c r="H55" i="1"/>
  <c r="H56" i="1"/>
  <c r="H57" i="1"/>
  <c r="H60" i="1"/>
  <c r="H61" i="1"/>
  <c r="H64" i="1"/>
  <c r="H65" i="1"/>
  <c r="H66" i="1"/>
  <c r="H67" i="1"/>
  <c r="H68" i="1"/>
  <c r="H69" i="1"/>
  <c r="H72" i="1"/>
  <c r="H73" i="1"/>
  <c r="H74" i="1"/>
  <c r="H75" i="1"/>
  <c r="H76" i="1"/>
  <c r="H79" i="1"/>
  <c r="H80" i="1"/>
  <c r="H81" i="1"/>
  <c r="H82" i="1"/>
  <c r="H85" i="1"/>
  <c r="H86" i="1"/>
  <c r="H87" i="1"/>
  <c r="H93" i="1"/>
  <c r="H94" i="1"/>
  <c r="H95" i="1"/>
  <c r="G5" i="1"/>
  <c r="G6" i="1"/>
  <c r="G7" i="1"/>
  <c r="G8" i="1"/>
  <c r="G9" i="1"/>
  <c r="G10" i="1"/>
  <c r="G11" i="1"/>
  <c r="G12" i="1"/>
  <c r="G14" i="1"/>
  <c r="G15" i="1"/>
  <c r="G16" i="1"/>
  <c r="G17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6" i="1"/>
  <c r="G38" i="1"/>
  <c r="G39" i="1"/>
  <c r="G40" i="1"/>
  <c r="G41" i="1"/>
  <c r="G42" i="1"/>
  <c r="G44" i="1"/>
  <c r="G45" i="1"/>
  <c r="G46" i="1"/>
  <c r="G47" i="1"/>
  <c r="G48" i="1"/>
  <c r="G50" i="1"/>
  <c r="G52" i="1"/>
  <c r="G53" i="1"/>
  <c r="G54" i="1"/>
  <c r="G55" i="1"/>
  <c r="G56" i="1"/>
  <c r="G57" i="1"/>
  <c r="G59" i="1"/>
  <c r="G60" i="1"/>
  <c r="G61" i="1"/>
  <c r="G63" i="1"/>
  <c r="G64" i="1"/>
  <c r="G65" i="1"/>
  <c r="G66" i="1"/>
  <c r="G67" i="1"/>
  <c r="G68" i="1"/>
  <c r="G69" i="1"/>
  <c r="G71" i="1"/>
  <c r="G72" i="1"/>
  <c r="G73" i="1"/>
  <c r="G74" i="1"/>
  <c r="G75" i="1"/>
  <c r="G76" i="1"/>
  <c r="G78" i="1"/>
  <c r="G79" i="1"/>
  <c r="G80" i="1"/>
  <c r="G81" i="1"/>
  <c r="G82" i="1"/>
  <c r="G84" i="1"/>
  <c r="G85" i="1"/>
  <c r="G86" i="1"/>
  <c r="G87" i="1"/>
  <c r="G89" i="1"/>
  <c r="G90" i="1"/>
  <c r="G92" i="1"/>
  <c r="G93" i="1"/>
  <c r="G94" i="1"/>
  <c r="G95" i="1"/>
  <c r="G4" i="1"/>
  <c r="D92" i="1" l="1"/>
  <c r="H92" i="1" s="1"/>
  <c r="D84" i="1"/>
  <c r="H84" i="1" s="1"/>
  <c r="D78" i="1"/>
  <c r="H78" i="1" s="1"/>
  <c r="D71" i="1"/>
  <c r="H71" i="1" s="1"/>
  <c r="D63" i="1"/>
  <c r="H63" i="1" s="1"/>
  <c r="D59" i="1"/>
  <c r="H59" i="1" s="1"/>
  <c r="D50" i="1"/>
  <c r="H50" i="1" s="1"/>
  <c r="D44" i="1"/>
  <c r="H44" i="1" s="1"/>
  <c r="D38" i="1"/>
  <c r="H38" i="1" s="1"/>
  <c r="H25" i="1"/>
  <c r="H19" i="1"/>
  <c r="H14" i="1"/>
  <c r="D4" i="1"/>
  <c r="D96" i="1" l="1"/>
  <c r="H4" i="1"/>
  <c r="H96" i="1" l="1"/>
</calcChain>
</file>

<file path=xl/sharedStrings.xml><?xml version="1.0" encoding="utf-8"?>
<sst xmlns="http://schemas.openxmlformats.org/spreadsheetml/2006/main" count="232" uniqueCount="103">
  <si>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</si>
  <si>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</si>
  <si>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</si>
  <si>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</si>
  <si>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</si>
  <si>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</si>
  <si>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</si>
  <si>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</si>
  <si>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01</t>
  </si>
  <si>
    <t>02</t>
  </si>
  <si>
    <t>03</t>
  </si>
  <si>
    <t>04</t>
  </si>
  <si>
    <t>05</t>
  </si>
  <si>
    <t>06</t>
  </si>
  <si>
    <t>07</t>
  </si>
  <si>
    <t>11</t>
  </si>
  <si>
    <t>13</t>
  </si>
  <si>
    <t>Рз</t>
  </si>
  <si>
    <t>Пр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</si>
  <si>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</si>
  <si>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</si>
  <si>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</si>
  <si>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</si>
  <si>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09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</si>
  <si>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</si>
  <si>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</si>
  <si>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</si>
  <si>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</si>
  <si>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</si>
  <si>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</si>
  <si>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</si>
  <si>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</si>
  <si>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</si>
  <si>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</si>
  <si>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</si>
  <si>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</si>
  <si>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</si>
  <si>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10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</si>
  <si>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</si>
  <si>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</si>
  <si>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</si>
  <si>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</si>
  <si>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</si>
  <si>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</si>
  <si>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</si>
  <si>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</si>
  <si>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</si>
  <si>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</si>
  <si>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</si>
  <si>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</si>
  <si>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</si>
  <si>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</si>
  <si>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</si>
  <si>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</si>
  <si>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</si>
  <si>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</si>
  <si>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</si>
  <si>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</si>
  <si>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</si>
  <si>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</si>
  <si>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</si>
  <si>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</si>
  <si>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</si>
  <si>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</si>
  <si>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</si>
  <si>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</si>
  <si>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</si>
  <si>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</si>
  <si>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</si>
  <si>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</si>
  <si>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</si>
  <si>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</si>
  <si>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</si>
  <si>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</si>
  <si>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</si>
  <si>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</si>
  <si>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</si>
  <si>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</si>
  <si>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</si>
  <si>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</si>
  <si>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</si>
  <si>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Дополнительное образование детей</t>
  </si>
  <si>
    <t>Прикладные научные исследования в области охраны окружающей среды</t>
  </si>
  <si>
    <t>Благоустройство</t>
  </si>
  <si>
    <t>Экологический контроль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</si>
  <si>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</si>
  <si>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
</t>
  </si>
  <si>
    <t>Защита населения и территории от чрезвычайных ситуаций природного и техногенного характера, пожарная безопасность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</si>
  <si>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</si>
  <si>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</si>
  <si>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Другие вопросы в области национальной обороны</t>
  </si>
  <si>
    <t>Гражданская оборона</t>
  </si>
  <si>
    <t>Топливно-энергетический комплекс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</si>
  <si>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</si>
  <si>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r>
      <t>Приложение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3</t>
    </r>
  </si>
  <si>
    <t>Кассовое исполнение        за   1 квартал       2024 года,          тыс. рублей</t>
  </si>
  <si>
    <t>Прикладные научные исследования в области национальной экономики</t>
  </si>
  <si>
    <t>Исполнение расходов областного бюджета по разделам и подразделам классификации расходов бюджетов 
за 1 квартал 2025 года</t>
  </si>
  <si>
    <t>Утверждено сводной бюджетной росписью 
на 2025 год,
тыс. рублей</t>
  </si>
  <si>
    <t>Кассовое исполнение 
за 1 квартал 
2025 года,
тыс. рублей</t>
  </si>
  <si>
    <t>Темп роста 
к 1 кварталу 2024 года, 
%</t>
  </si>
  <si>
    <t>Процент исполнения, 
%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</si>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</sst>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 Cyr"/>
      <family val="2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Arial CYR"/>
    </font>
    <font>
      <sz val="1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CCFFFF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0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18" fillId="0" borderId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18" fillId="0" borderId="0"/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33" borderId="0"/>
    <xf numFmtId="0" fontId="27" fillId="0" borderId="0"/>
    <xf numFmtId="4" fontId="30" fillId="34" borderId="13">
      <alignment horizontal="right" vertical="top" shrinkToFit="1"/>
    </xf>
    <xf numFmtId="0" fontId="30" fillId="0" borderId="13">
      <alignment vertical="top" wrapText="1"/>
    </xf>
  </cellStyleXfs>
  <cellXfs count="142">
    <xf numFmtId="0" fontId="0" fillId="0" borderId="0" xfId="0"/>
    <xf numFmtId="0" fontId="0" fillId="0" borderId="0" xfId="0"/>
    <xf numFmtId="0" fontId="0" fillId="0" borderId="0" xfId="0" applyBorder="1"/>
    <xf numFmtId="164" fontId="19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16" fillId="0" borderId="0" xfId="0" applyNumberFormat="1" applyFont="1"/>
    <xf numFmtId="166" fontId="0" fillId="0" borderId="0" xfId="0" applyNumberFormat="1"/>
    <xf numFmtId="0" fontId="0" fillId="0" borderId="0" xfId="0" applyFill="1"/>
    <xf numFmtId="164" fontId="25" fillId="0" borderId="10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49" fontId="19" fillId="0" borderId="0" xfId="247" applyNumberFormat="1" applyFont="1" applyFill="1" applyBorder="1" applyAlignment="1">
      <alignment horizontal="center" vertical="center"/>
    </xf>
    <xf numFmtId="49" fontId="22" fillId="0" borderId="10" xfId="254" applyNumberFormat="1" applyFont="1" applyFill="1" applyBorder="1" applyAlignment="1">
      <alignment horizontal="center" vertical="center"/>
    </xf>
    <xf numFmtId="49" fontId="19" fillId="0" borderId="10" xfId="254" applyNumberFormat="1" applyFont="1" applyFill="1" applyBorder="1" applyAlignment="1">
      <alignment horizontal="center" vertical="center"/>
    </xf>
    <xf numFmtId="49" fontId="19" fillId="0" borderId="11" xfId="254" applyNumberFormat="1" applyFont="1" applyFill="1" applyBorder="1" applyAlignment="1">
      <alignment horizontal="center" vertical="center"/>
    </xf>
    <xf numFmtId="0" fontId="24" fillId="0" borderId="10" xfId="0" applyFont="1" applyFill="1" applyBorder="1"/>
    <xf numFmtId="0" fontId="24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49" fontId="22" fillId="0" borderId="10" xfId="44" applyNumberFormat="1" applyFont="1" applyFill="1" applyBorder="1" applyAlignment="1">
      <alignment horizontal="center" vertical="center"/>
    </xf>
    <xf numFmtId="0" fontId="22" fillId="0" borderId="11" xfId="44" applyFont="1" applyFill="1" applyBorder="1" applyAlignment="1">
      <alignment horizontal="center" vertical="center"/>
    </xf>
    <xf numFmtId="49" fontId="19" fillId="0" borderId="10" xfId="44" applyNumberFormat="1" applyFont="1" applyFill="1" applyBorder="1" applyAlignment="1">
      <alignment horizontal="center" vertical="center"/>
    </xf>
    <xf numFmtId="49" fontId="19" fillId="0" borderId="11" xfId="44" applyNumberFormat="1" applyFont="1" applyFill="1" applyBorder="1" applyAlignment="1">
      <alignment horizontal="center" vertical="center"/>
    </xf>
    <xf numFmtId="49" fontId="22" fillId="0" borderId="0" xfId="217" applyNumberFormat="1" applyFont="1" applyFill="1" applyBorder="1" applyAlignment="1">
      <alignment horizontal="center" vertical="center"/>
    </xf>
    <xf numFmtId="0" fontId="22" fillId="0" borderId="0" xfId="217" applyFont="1" applyFill="1" applyBorder="1" applyAlignment="1">
      <alignment horizontal="center" vertical="center"/>
    </xf>
    <xf numFmtId="49" fontId="22" fillId="0" borderId="10" xfId="217" applyNumberFormat="1" applyFont="1" applyFill="1" applyBorder="1" applyAlignment="1">
      <alignment horizontal="center" vertical="center"/>
    </xf>
    <xf numFmtId="0" fontId="22" fillId="0" borderId="11" xfId="217" applyFont="1" applyFill="1" applyBorder="1" applyAlignment="1">
      <alignment horizontal="center" vertical="center"/>
    </xf>
    <xf numFmtId="49" fontId="19" fillId="0" borderId="10" xfId="217" applyNumberFormat="1" applyFont="1" applyFill="1" applyBorder="1" applyAlignment="1">
      <alignment horizontal="center" vertical="center"/>
    </xf>
    <xf numFmtId="49" fontId="19" fillId="0" borderId="11" xfId="217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49" fontId="22" fillId="0" borderId="10" xfId="227" applyNumberFormat="1" applyFont="1" applyFill="1" applyBorder="1" applyAlignment="1">
      <alignment horizontal="center" vertical="center"/>
    </xf>
    <xf numFmtId="0" fontId="22" fillId="0" borderId="11" xfId="227" applyFont="1" applyFill="1" applyBorder="1" applyAlignment="1">
      <alignment horizontal="center" vertical="center"/>
    </xf>
    <xf numFmtId="49" fontId="19" fillId="0" borderId="10" xfId="227" applyNumberFormat="1" applyFont="1" applyFill="1" applyBorder="1" applyAlignment="1">
      <alignment horizontal="center" vertical="center"/>
    </xf>
    <xf numFmtId="49" fontId="19" fillId="0" borderId="11" xfId="227" applyNumberFormat="1" applyFont="1" applyFill="1" applyBorder="1" applyAlignment="1">
      <alignment horizontal="center" vertical="center"/>
    </xf>
    <xf numFmtId="49" fontId="19" fillId="0" borderId="0" xfId="227" applyNumberFormat="1" applyFont="1" applyFill="1" applyBorder="1" applyAlignment="1">
      <alignment horizontal="center" vertical="center"/>
    </xf>
    <xf numFmtId="49" fontId="22" fillId="0" borderId="10" xfId="233" applyNumberFormat="1" applyFont="1" applyFill="1" applyBorder="1" applyAlignment="1">
      <alignment horizontal="center" vertical="center"/>
    </xf>
    <xf numFmtId="49" fontId="22" fillId="0" borderId="11" xfId="233" applyNumberFormat="1" applyFont="1" applyFill="1" applyBorder="1" applyAlignment="1">
      <alignment horizontal="center" vertical="center"/>
    </xf>
    <xf numFmtId="49" fontId="19" fillId="0" borderId="10" xfId="233" applyNumberFormat="1" applyFont="1" applyFill="1" applyBorder="1" applyAlignment="1">
      <alignment horizontal="center" vertical="center"/>
    </xf>
    <xf numFmtId="49" fontId="19" fillId="0" borderId="11" xfId="233" applyNumberFormat="1" applyFont="1" applyFill="1" applyBorder="1" applyAlignment="1">
      <alignment horizontal="center" vertical="center"/>
    </xf>
    <xf numFmtId="49" fontId="19" fillId="0" borderId="0" xfId="233" applyNumberFormat="1" applyFont="1" applyFill="1" applyBorder="1" applyAlignment="1">
      <alignment horizontal="center" vertical="center"/>
    </xf>
    <xf numFmtId="49" fontId="22" fillId="0" borderId="10" xfId="238" applyNumberFormat="1" applyFont="1" applyFill="1" applyBorder="1" applyAlignment="1">
      <alignment horizontal="center" vertical="center"/>
    </xf>
    <xf numFmtId="49" fontId="22" fillId="0" borderId="11" xfId="238" applyNumberFormat="1" applyFont="1" applyFill="1" applyBorder="1" applyAlignment="1">
      <alignment horizontal="center" vertical="center"/>
    </xf>
    <xf numFmtId="49" fontId="19" fillId="0" borderId="10" xfId="238" applyNumberFormat="1" applyFont="1" applyFill="1" applyBorder="1" applyAlignment="1">
      <alignment horizontal="center" vertical="center"/>
    </xf>
    <xf numFmtId="49" fontId="19" fillId="0" borderId="11" xfId="238" applyNumberFormat="1" applyFont="1" applyFill="1" applyBorder="1" applyAlignment="1">
      <alignment horizontal="center" vertical="center"/>
    </xf>
    <xf numFmtId="49" fontId="22" fillId="0" borderId="10" xfId="247" applyNumberFormat="1" applyFont="1" applyFill="1" applyBorder="1" applyAlignment="1">
      <alignment horizontal="center" vertical="center"/>
    </xf>
    <xf numFmtId="49" fontId="22" fillId="0" borderId="11" xfId="247" applyNumberFormat="1" applyFont="1" applyFill="1" applyBorder="1" applyAlignment="1">
      <alignment horizontal="center" vertical="center"/>
    </xf>
    <xf numFmtId="49" fontId="19" fillId="0" borderId="10" xfId="247" applyNumberFormat="1" applyFont="1" applyFill="1" applyBorder="1" applyAlignment="1">
      <alignment horizontal="center" vertical="center"/>
    </xf>
    <xf numFmtId="49" fontId="19" fillId="0" borderId="11" xfId="247" applyNumberFormat="1" applyFont="1" applyFill="1" applyBorder="1" applyAlignment="1">
      <alignment horizontal="center" vertical="center"/>
    </xf>
    <xf numFmtId="49" fontId="19" fillId="0" borderId="0" xfId="254" applyNumberFormat="1" applyFont="1" applyFill="1" applyBorder="1" applyAlignment="1">
      <alignment horizontal="center" vertical="center"/>
    </xf>
    <xf numFmtId="49" fontId="22" fillId="0" borderId="10" xfId="259" applyNumberFormat="1" applyFont="1" applyFill="1" applyBorder="1" applyAlignment="1">
      <alignment horizontal="center" vertical="center"/>
    </xf>
    <xf numFmtId="49" fontId="22" fillId="0" borderId="11" xfId="259" applyNumberFormat="1" applyFont="1" applyFill="1" applyBorder="1" applyAlignment="1">
      <alignment horizontal="center" vertical="center"/>
    </xf>
    <xf numFmtId="49" fontId="19" fillId="0" borderId="10" xfId="259" applyNumberFormat="1" applyFont="1" applyFill="1" applyBorder="1" applyAlignment="1">
      <alignment horizontal="center" vertical="center"/>
    </xf>
    <xf numFmtId="49" fontId="19" fillId="0" borderId="11" xfId="259" applyNumberFormat="1" applyFont="1" applyFill="1" applyBorder="1" applyAlignment="1">
      <alignment horizontal="center" vertical="center"/>
    </xf>
    <xf numFmtId="49" fontId="19" fillId="0" borderId="0" xfId="259" applyNumberFormat="1" applyFont="1" applyFill="1" applyBorder="1" applyAlignment="1">
      <alignment horizontal="center" vertical="center"/>
    </xf>
    <xf numFmtId="49" fontId="22" fillId="0" borderId="10" xfId="268" applyNumberFormat="1" applyFont="1" applyFill="1" applyBorder="1" applyAlignment="1">
      <alignment horizontal="center" vertical="center"/>
    </xf>
    <xf numFmtId="49" fontId="22" fillId="0" borderId="11" xfId="268" applyNumberFormat="1" applyFont="1" applyFill="1" applyBorder="1" applyAlignment="1">
      <alignment horizontal="center" vertical="center"/>
    </xf>
    <xf numFmtId="49" fontId="19" fillId="0" borderId="10" xfId="268" applyNumberFormat="1" applyFont="1" applyFill="1" applyBorder="1" applyAlignment="1">
      <alignment horizontal="center" vertical="center"/>
    </xf>
    <xf numFmtId="49" fontId="19" fillId="0" borderId="11" xfId="268" applyNumberFormat="1" applyFont="1" applyFill="1" applyBorder="1" applyAlignment="1">
      <alignment horizontal="center" vertical="center"/>
    </xf>
    <xf numFmtId="49" fontId="19" fillId="0" borderId="10" xfId="267" applyNumberFormat="1" applyFont="1" applyFill="1" applyBorder="1" applyAlignment="1">
      <alignment horizontal="center" vertical="center"/>
    </xf>
    <xf numFmtId="49" fontId="19" fillId="0" borderId="11" xfId="267" applyNumberFormat="1" applyFont="1" applyFill="1" applyBorder="1" applyAlignment="1">
      <alignment horizontal="center" vertical="center"/>
    </xf>
    <xf numFmtId="49" fontId="19" fillId="0" borderId="0" xfId="267" applyNumberFormat="1" applyFont="1" applyFill="1" applyBorder="1" applyAlignment="1">
      <alignment horizontal="center" vertical="center"/>
    </xf>
    <xf numFmtId="49" fontId="22" fillId="0" borderId="10" xfId="276" applyNumberFormat="1" applyFont="1" applyFill="1" applyBorder="1" applyAlignment="1">
      <alignment horizontal="center" vertical="center"/>
    </xf>
    <xf numFmtId="49" fontId="22" fillId="0" borderId="11" xfId="276" applyNumberFormat="1" applyFont="1" applyFill="1" applyBorder="1" applyAlignment="1">
      <alignment horizontal="center" vertical="center"/>
    </xf>
    <xf numFmtId="49" fontId="19" fillId="0" borderId="10" xfId="276" applyNumberFormat="1" applyFont="1" applyFill="1" applyBorder="1" applyAlignment="1">
      <alignment horizontal="center" vertical="center"/>
    </xf>
    <xf numFmtId="49" fontId="19" fillId="0" borderId="11" xfId="276" applyNumberFormat="1" applyFont="1" applyFill="1" applyBorder="1" applyAlignment="1">
      <alignment horizontal="center" vertical="center"/>
    </xf>
    <xf numFmtId="49" fontId="19" fillId="0" borderId="0" xfId="276" applyNumberFormat="1" applyFont="1" applyFill="1" applyBorder="1" applyAlignment="1">
      <alignment horizontal="center" vertical="center"/>
    </xf>
    <xf numFmtId="49" fontId="22" fillId="0" borderId="10" xfId="285" applyNumberFormat="1" applyFont="1" applyFill="1" applyBorder="1" applyAlignment="1">
      <alignment horizontal="center" vertical="center"/>
    </xf>
    <xf numFmtId="49" fontId="22" fillId="0" borderId="11" xfId="285" applyNumberFormat="1" applyFont="1" applyFill="1" applyBorder="1" applyAlignment="1">
      <alignment horizontal="center" vertical="center"/>
    </xf>
    <xf numFmtId="49" fontId="19" fillId="0" borderId="10" xfId="285" applyNumberFormat="1" applyFont="1" applyFill="1" applyBorder="1" applyAlignment="1">
      <alignment horizontal="center" vertical="center"/>
    </xf>
    <xf numFmtId="49" fontId="19" fillId="0" borderId="11" xfId="285" applyNumberFormat="1" applyFont="1" applyFill="1" applyBorder="1" applyAlignment="1">
      <alignment horizontal="center" vertical="center"/>
    </xf>
    <xf numFmtId="49" fontId="19" fillId="0" borderId="0" xfId="285" applyNumberFormat="1" applyFont="1" applyFill="1" applyBorder="1" applyAlignment="1">
      <alignment horizontal="center" vertical="center"/>
    </xf>
    <xf numFmtId="49" fontId="22" fillId="0" borderId="10" xfId="284" applyNumberFormat="1" applyFont="1" applyFill="1" applyBorder="1" applyAlignment="1">
      <alignment horizontal="center" vertical="center"/>
    </xf>
    <xf numFmtId="49" fontId="22" fillId="0" borderId="11" xfId="284" applyNumberFormat="1" applyFont="1" applyFill="1" applyBorder="1" applyAlignment="1">
      <alignment horizontal="center" vertical="center"/>
    </xf>
    <xf numFmtId="49" fontId="19" fillId="0" borderId="10" xfId="284" applyNumberFormat="1" applyFont="1" applyFill="1" applyBorder="1" applyAlignment="1">
      <alignment horizontal="center" vertical="center"/>
    </xf>
    <xf numFmtId="49" fontId="19" fillId="0" borderId="11" xfId="284" applyNumberFormat="1" applyFont="1" applyFill="1" applyBorder="1" applyAlignment="1">
      <alignment horizontal="center" vertical="center"/>
    </xf>
    <xf numFmtId="49" fontId="19" fillId="0" borderId="0" xfId="284" applyNumberFormat="1" applyFont="1" applyFill="1" applyBorder="1" applyAlignment="1">
      <alignment horizontal="center" vertical="center"/>
    </xf>
    <xf numFmtId="49" fontId="22" fillId="0" borderId="10" xfId="291" applyNumberFormat="1" applyFont="1" applyFill="1" applyBorder="1" applyAlignment="1">
      <alignment horizontal="center" vertical="center"/>
    </xf>
    <xf numFmtId="49" fontId="22" fillId="0" borderId="11" xfId="291" applyNumberFormat="1" applyFont="1" applyFill="1" applyBorder="1" applyAlignment="1">
      <alignment horizontal="center" vertical="center"/>
    </xf>
    <xf numFmtId="49" fontId="19" fillId="0" borderId="10" xfId="291" applyNumberFormat="1" applyFont="1" applyFill="1" applyBorder="1" applyAlignment="1">
      <alignment horizontal="center" vertical="center"/>
    </xf>
    <xf numFmtId="49" fontId="19" fillId="0" borderId="11" xfId="291" applyNumberFormat="1" applyFont="1" applyFill="1" applyBorder="1" applyAlignment="1">
      <alignment horizontal="center" vertical="center"/>
    </xf>
    <xf numFmtId="49" fontId="19" fillId="0" borderId="0" xfId="291" applyNumberFormat="1" applyFont="1" applyFill="1" applyBorder="1" applyAlignment="1">
      <alignment horizontal="center" vertical="center"/>
    </xf>
    <xf numFmtId="49" fontId="22" fillId="0" borderId="10" xfId="295" applyNumberFormat="1" applyFont="1" applyFill="1" applyBorder="1" applyAlignment="1">
      <alignment horizontal="center" vertical="center"/>
    </xf>
    <xf numFmtId="49" fontId="22" fillId="0" borderId="11" xfId="295" applyNumberFormat="1" applyFont="1" applyFill="1" applyBorder="1" applyAlignment="1">
      <alignment horizontal="center" vertical="center"/>
    </xf>
    <xf numFmtId="49" fontId="19" fillId="0" borderId="10" xfId="295" applyNumberFormat="1" applyFont="1" applyFill="1" applyBorder="1" applyAlignment="1">
      <alignment horizontal="center" vertical="center" wrapText="1"/>
    </xf>
    <xf numFmtId="49" fontId="19" fillId="0" borderId="11" xfId="295" applyNumberFormat="1" applyFont="1" applyFill="1" applyBorder="1" applyAlignment="1">
      <alignment horizontal="center" vertical="center" wrapText="1"/>
    </xf>
    <xf numFmtId="0" fontId="21" fillId="0" borderId="10" xfId="295" applyFont="1" applyFill="1" applyBorder="1" applyAlignment="1">
      <alignment horizontal="center" vertical="center"/>
    </xf>
    <xf numFmtId="0" fontId="21" fillId="0" borderId="11" xfId="295" applyFont="1" applyFill="1" applyBorder="1" applyAlignment="1">
      <alignment horizontal="center" vertical="center"/>
    </xf>
    <xf numFmtId="164" fontId="19" fillId="0" borderId="14" xfId="0" applyNumberFormat="1" applyFont="1" applyFill="1" applyBorder="1" applyAlignment="1">
      <alignment horizontal="center" vertical="center" wrapText="1"/>
    </xf>
    <xf numFmtId="0" fontId="22" fillId="0" borderId="10" xfId="42" applyFont="1" applyFill="1" applyBorder="1" applyAlignment="1">
      <alignment horizontal="justify" vertical="center" wrapText="1"/>
    </xf>
    <xf numFmtId="0" fontId="19" fillId="0" borderId="10" xfId="42" applyFont="1" applyFill="1" applyBorder="1" applyAlignment="1">
      <alignment horizontal="justify" vertical="center" wrapText="1"/>
    </xf>
    <xf numFmtId="0" fontId="19" fillId="0" borderId="10" xfId="44" applyFont="1" applyFill="1" applyBorder="1" applyAlignment="1">
      <alignment horizontal="justify" vertical="center" wrapText="1"/>
    </xf>
    <xf numFmtId="0" fontId="22" fillId="0" borderId="11" xfId="217" applyFont="1" applyFill="1" applyBorder="1" applyAlignment="1">
      <alignment horizontal="justify" vertical="center" wrapText="1"/>
    </xf>
    <xf numFmtId="0" fontId="22" fillId="0" borderId="10" xfId="217" applyFont="1" applyFill="1" applyBorder="1" applyAlignment="1">
      <alignment horizontal="justify" vertical="center" wrapText="1"/>
    </xf>
    <xf numFmtId="0" fontId="19" fillId="0" borderId="10" xfId="217" applyFont="1" applyFill="1" applyBorder="1" applyAlignment="1">
      <alignment horizontal="justify" vertical="center" wrapText="1"/>
    </xf>
    <xf numFmtId="0" fontId="0" fillId="0" borderId="11" xfId="0" applyFill="1" applyBorder="1" applyAlignment="1">
      <alignment horizontal="justify" vertical="center"/>
    </xf>
    <xf numFmtId="0" fontId="22" fillId="0" borderId="10" xfId="227" applyFont="1" applyFill="1" applyBorder="1" applyAlignment="1">
      <alignment horizontal="justify" vertical="center" wrapText="1"/>
    </xf>
    <xf numFmtId="0" fontId="19" fillId="0" borderId="10" xfId="227" applyFont="1" applyFill="1" applyBorder="1" applyAlignment="1">
      <alignment horizontal="justify" vertical="center" wrapText="1"/>
    </xf>
    <xf numFmtId="0" fontId="23" fillId="0" borderId="10" xfId="0" applyFont="1" applyFill="1" applyBorder="1" applyAlignment="1">
      <alignment horizontal="justify" vertical="center" wrapText="1"/>
    </xf>
    <xf numFmtId="0" fontId="19" fillId="0" borderId="11" xfId="227" applyFont="1" applyFill="1" applyBorder="1" applyAlignment="1">
      <alignment horizontal="justify" vertical="center" wrapText="1"/>
    </xf>
    <xf numFmtId="0" fontId="22" fillId="0" borderId="10" xfId="233" applyFont="1" applyFill="1" applyBorder="1" applyAlignment="1">
      <alignment horizontal="justify" vertical="center" wrapText="1"/>
    </xf>
    <xf numFmtId="0" fontId="19" fillId="0" borderId="10" xfId="233" applyFont="1" applyFill="1" applyBorder="1" applyAlignment="1">
      <alignment horizontal="justify" vertical="center" wrapText="1"/>
    </xf>
    <xf numFmtId="0" fontId="19" fillId="0" borderId="11" xfId="233" applyFont="1" applyFill="1" applyBorder="1" applyAlignment="1">
      <alignment horizontal="justify" vertical="center" wrapText="1"/>
    </xf>
    <xf numFmtId="0" fontId="22" fillId="0" borderId="10" xfId="238" applyFont="1" applyFill="1" applyBorder="1" applyAlignment="1">
      <alignment horizontal="justify" vertical="center" wrapText="1"/>
    </xf>
    <xf numFmtId="0" fontId="19" fillId="0" borderId="10" xfId="238" applyFont="1" applyFill="1" applyBorder="1" applyAlignment="1">
      <alignment horizontal="justify" vertical="center" wrapText="1"/>
    </xf>
    <xf numFmtId="0" fontId="23" fillId="0" borderId="13" xfId="0" applyNumberFormat="1" applyFont="1" applyFill="1" applyBorder="1" applyAlignment="1">
      <alignment horizontal="justify" vertical="center" wrapText="1"/>
    </xf>
    <xf numFmtId="0" fontId="22" fillId="0" borderId="10" xfId="247" applyFont="1" applyFill="1" applyBorder="1" applyAlignment="1">
      <alignment horizontal="justify" vertical="center" wrapText="1"/>
    </xf>
    <xf numFmtId="0" fontId="19" fillId="0" borderId="10" xfId="247" applyFont="1" applyFill="1" applyBorder="1" applyAlignment="1">
      <alignment horizontal="justify" vertical="center" wrapText="1"/>
    </xf>
    <xf numFmtId="0" fontId="19" fillId="0" borderId="11" xfId="247" applyFont="1" applyFill="1" applyBorder="1" applyAlignment="1">
      <alignment horizontal="justify" vertical="center" wrapText="1"/>
    </xf>
    <xf numFmtId="0" fontId="22" fillId="0" borderId="10" xfId="254" applyFont="1" applyFill="1" applyBorder="1" applyAlignment="1">
      <alignment horizontal="justify" vertical="center" wrapText="1"/>
    </xf>
    <xf numFmtId="0" fontId="19" fillId="0" borderId="10" xfId="254" applyFont="1" applyFill="1" applyBorder="1" applyAlignment="1">
      <alignment horizontal="justify" vertical="center" wrapText="1"/>
    </xf>
    <xf numFmtId="0" fontId="19" fillId="0" borderId="11" xfId="254" applyFont="1" applyFill="1" applyBorder="1" applyAlignment="1">
      <alignment horizontal="justify" vertical="center" wrapText="1"/>
    </xf>
    <xf numFmtId="0" fontId="22" fillId="0" borderId="10" xfId="259" applyFont="1" applyFill="1" applyBorder="1" applyAlignment="1">
      <alignment horizontal="justify" vertical="center" wrapText="1"/>
    </xf>
    <xf numFmtId="0" fontId="19" fillId="0" borderId="10" xfId="259" applyFont="1" applyFill="1" applyBorder="1" applyAlignment="1">
      <alignment horizontal="justify" vertical="center" wrapText="1"/>
    </xf>
    <xf numFmtId="0" fontId="19" fillId="0" borderId="11" xfId="259" applyFont="1" applyFill="1" applyBorder="1" applyAlignment="1">
      <alignment horizontal="justify" vertical="center" wrapText="1"/>
    </xf>
    <xf numFmtId="0" fontId="22" fillId="0" borderId="10" xfId="268" applyFont="1" applyFill="1" applyBorder="1" applyAlignment="1">
      <alignment horizontal="justify" vertical="center" wrapText="1"/>
    </xf>
    <xf numFmtId="0" fontId="19" fillId="0" borderId="10" xfId="268" applyFont="1" applyFill="1" applyBorder="1" applyAlignment="1">
      <alignment horizontal="justify" vertical="center" wrapText="1"/>
    </xf>
    <xf numFmtId="0" fontId="19" fillId="0" borderId="10" xfId="267" applyFont="1" applyFill="1" applyBorder="1" applyAlignment="1">
      <alignment horizontal="justify" vertical="center" wrapText="1"/>
    </xf>
    <xf numFmtId="0" fontId="19" fillId="0" borderId="11" xfId="267" applyFont="1" applyFill="1" applyBorder="1" applyAlignment="1">
      <alignment horizontal="justify" vertical="center" wrapText="1"/>
    </xf>
    <xf numFmtId="0" fontId="22" fillId="0" borderId="10" xfId="276" applyFont="1" applyFill="1" applyBorder="1" applyAlignment="1">
      <alignment horizontal="justify" vertical="center" wrapText="1"/>
    </xf>
    <xf numFmtId="0" fontId="19" fillId="0" borderId="10" xfId="276" applyFont="1" applyFill="1" applyBorder="1" applyAlignment="1">
      <alignment horizontal="justify" vertical="center" wrapText="1"/>
    </xf>
    <xf numFmtId="0" fontId="19" fillId="0" borderId="11" xfId="276" applyFont="1" applyFill="1" applyBorder="1" applyAlignment="1">
      <alignment horizontal="justify" vertical="center" wrapText="1"/>
    </xf>
    <xf numFmtId="0" fontId="22" fillId="0" borderId="10" xfId="285" applyFont="1" applyFill="1" applyBorder="1" applyAlignment="1">
      <alignment horizontal="justify" vertical="center" wrapText="1"/>
    </xf>
    <xf numFmtId="0" fontId="19" fillId="0" borderId="10" xfId="285" applyFont="1" applyFill="1" applyBorder="1" applyAlignment="1">
      <alignment horizontal="justify" vertical="center" wrapText="1"/>
    </xf>
    <xf numFmtId="0" fontId="19" fillId="0" borderId="11" xfId="285" applyFont="1" applyFill="1" applyBorder="1" applyAlignment="1">
      <alignment horizontal="justify" vertical="center" wrapText="1"/>
    </xf>
    <xf numFmtId="0" fontId="22" fillId="0" borderId="10" xfId="284" applyFont="1" applyFill="1" applyBorder="1" applyAlignment="1">
      <alignment horizontal="justify" vertical="center" wrapText="1"/>
    </xf>
    <xf numFmtId="0" fontId="19" fillId="0" borderId="10" xfId="284" applyFont="1" applyFill="1" applyBorder="1" applyAlignment="1">
      <alignment horizontal="justify" vertical="center" wrapText="1"/>
    </xf>
    <xf numFmtId="0" fontId="19" fillId="0" borderId="11" xfId="284" applyFont="1" applyFill="1" applyBorder="1" applyAlignment="1">
      <alignment horizontal="justify" vertical="center" wrapText="1"/>
    </xf>
    <xf numFmtId="0" fontId="22" fillId="0" borderId="10" xfId="291" applyFont="1" applyFill="1" applyBorder="1" applyAlignment="1">
      <alignment horizontal="justify" vertical="center" wrapText="1"/>
    </xf>
    <xf numFmtId="0" fontId="23" fillId="0" borderId="13" xfId="303" applyNumberFormat="1" applyFont="1" applyFill="1" applyAlignment="1" applyProtection="1">
      <alignment horizontal="justify" vertical="center" wrapText="1"/>
    </xf>
    <xf numFmtId="0" fontId="19" fillId="0" borderId="11" xfId="291" applyFont="1" applyFill="1" applyBorder="1" applyAlignment="1">
      <alignment horizontal="justify" vertical="center" wrapText="1"/>
    </xf>
    <xf numFmtId="0" fontId="19" fillId="0" borderId="10" xfId="295" applyFont="1" applyFill="1" applyBorder="1" applyAlignment="1">
      <alignment horizontal="justify" vertical="center" wrapText="1"/>
    </xf>
    <xf numFmtId="0" fontId="22" fillId="0" borderId="10" xfId="295" applyFont="1" applyFill="1" applyBorder="1" applyAlignment="1">
      <alignment horizontal="justify" vertical="center"/>
    </xf>
    <xf numFmtId="0" fontId="22" fillId="0" borderId="10" xfId="295" applyFont="1" applyFill="1" applyBorder="1" applyAlignment="1">
      <alignment vertical="top" wrapText="1"/>
    </xf>
    <xf numFmtId="0" fontId="0" fillId="0" borderId="15" xfId="0" applyFill="1" applyBorder="1" applyAlignment="1">
      <alignment horizontal="justify" vertical="center"/>
    </xf>
    <xf numFmtId="165" fontId="0" fillId="0" borderId="0" xfId="0" applyNumberFormat="1" applyFont="1"/>
    <xf numFmtId="0" fontId="0" fillId="0" borderId="0" xfId="0" applyFont="1"/>
    <xf numFmtId="0" fontId="26" fillId="0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28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</cellXfs>
  <cellStyles count="30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xl23" xfId="301"/>
    <cellStyle name="xl37" xfId="303"/>
    <cellStyle name="xl63" xfId="302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50"/>
    <cellStyle name="Обычный 100" xfId="138"/>
    <cellStyle name="Обычный 101" xfId="139"/>
    <cellStyle name="Обычный 102" xfId="140"/>
    <cellStyle name="Обычный 103" xfId="141"/>
    <cellStyle name="Обычный 104" xfId="142"/>
    <cellStyle name="Обычный 105" xfId="143"/>
    <cellStyle name="Обычный 106" xfId="144"/>
    <cellStyle name="Обычный 107" xfId="145"/>
    <cellStyle name="Обычный 108" xfId="146"/>
    <cellStyle name="Обычный 109" xfId="147"/>
    <cellStyle name="Обычный 11" xfId="51"/>
    <cellStyle name="Обычный 110" xfId="148"/>
    <cellStyle name="Обычный 111" xfId="149"/>
    <cellStyle name="Обычный 112" xfId="150"/>
    <cellStyle name="Обычный 113" xfId="151"/>
    <cellStyle name="Обычный 114" xfId="152"/>
    <cellStyle name="Обычный 115" xfId="153"/>
    <cellStyle name="Обычный 116" xfId="154"/>
    <cellStyle name="Обычный 117" xfId="155"/>
    <cellStyle name="Обычный 118" xfId="156"/>
    <cellStyle name="Обычный 119" xfId="157"/>
    <cellStyle name="Обычный 12" xfId="52"/>
    <cellStyle name="Обычный 120" xfId="158"/>
    <cellStyle name="Обычный 121" xfId="159"/>
    <cellStyle name="Обычный 122" xfId="160"/>
    <cellStyle name="Обычный 123" xfId="161"/>
    <cellStyle name="Обычный 124" xfId="162"/>
    <cellStyle name="Обычный 125" xfId="163"/>
    <cellStyle name="Обычный 126" xfId="164"/>
    <cellStyle name="Обычный 127" xfId="165"/>
    <cellStyle name="Обычный 128" xfId="166"/>
    <cellStyle name="Обычный 129" xfId="167"/>
    <cellStyle name="Обычный 13" xfId="53"/>
    <cellStyle name="Обычный 130" xfId="168"/>
    <cellStyle name="Обычный 131" xfId="169"/>
    <cellStyle name="Обычный 132" xfId="170"/>
    <cellStyle name="Обычный 133" xfId="171"/>
    <cellStyle name="Обычный 134" xfId="172"/>
    <cellStyle name="Обычный 135" xfId="173"/>
    <cellStyle name="Обычный 136" xfId="174"/>
    <cellStyle name="Обычный 137" xfId="175"/>
    <cellStyle name="Обычный 138" xfId="176"/>
    <cellStyle name="Обычный 139" xfId="177"/>
    <cellStyle name="Обычный 14" xfId="54"/>
    <cellStyle name="Обычный 140" xfId="178"/>
    <cellStyle name="Обычный 141" xfId="179"/>
    <cellStyle name="Обычный 142" xfId="180"/>
    <cellStyle name="Обычный 143" xfId="181"/>
    <cellStyle name="Обычный 144" xfId="182"/>
    <cellStyle name="Обычный 145" xfId="183"/>
    <cellStyle name="Обычный 146" xfId="184"/>
    <cellStyle name="Обычный 147" xfId="185"/>
    <cellStyle name="Обычный 148" xfId="186"/>
    <cellStyle name="Обычный 149" xfId="187"/>
    <cellStyle name="Обычный 15" xfId="55"/>
    <cellStyle name="Обычный 150" xfId="188"/>
    <cellStyle name="Обычный 151" xfId="189"/>
    <cellStyle name="Обычный 152" xfId="190"/>
    <cellStyle name="Обычный 153" xfId="191"/>
    <cellStyle name="Обычный 154" xfId="192"/>
    <cellStyle name="Обычный 155" xfId="193"/>
    <cellStyle name="Обычный 156" xfId="194"/>
    <cellStyle name="Обычный 157" xfId="195"/>
    <cellStyle name="Обычный 158" xfId="196"/>
    <cellStyle name="Обычный 159" xfId="197"/>
    <cellStyle name="Обычный 16" xfId="56"/>
    <cellStyle name="Обычный 160" xfId="198"/>
    <cellStyle name="Обычный 161" xfId="199"/>
    <cellStyle name="Обычный 162" xfId="200"/>
    <cellStyle name="Обычный 163" xfId="201"/>
    <cellStyle name="Обычный 164" xfId="202"/>
    <cellStyle name="Обычный 165" xfId="203"/>
    <cellStyle name="Обычный 166" xfId="204"/>
    <cellStyle name="Обычный 167" xfId="205"/>
    <cellStyle name="Обычный 168" xfId="206"/>
    <cellStyle name="Обычный 169" xfId="207"/>
    <cellStyle name="Обычный 17" xfId="57"/>
    <cellStyle name="Обычный 170" xfId="208"/>
    <cellStyle name="Обычный 171" xfId="209"/>
    <cellStyle name="Обычный 172" xfId="210"/>
    <cellStyle name="Обычный 173" xfId="211"/>
    <cellStyle name="Обычный 174" xfId="212"/>
    <cellStyle name="Обычный 176" xfId="233"/>
    <cellStyle name="Обычный 177" xfId="234"/>
    <cellStyle name="Обычный 178" xfId="238"/>
    <cellStyle name="Обычный 179" xfId="245"/>
    <cellStyle name="Обычный 18" xfId="58"/>
    <cellStyle name="Обычный 180" xfId="247"/>
    <cellStyle name="Обычный 181" xfId="246"/>
    <cellStyle name="Обычный 182" xfId="254"/>
    <cellStyle name="Обычный 183" xfId="255"/>
    <cellStyle name="Обычный 184" xfId="259"/>
    <cellStyle name="Обычный 185" xfId="263"/>
    <cellStyle name="Обычный 186" xfId="268"/>
    <cellStyle name="Обычный 187" xfId="267"/>
    <cellStyle name="Обычный 189" xfId="275"/>
    <cellStyle name="Обычный 19" xfId="59"/>
    <cellStyle name="Обычный 190" xfId="276"/>
    <cellStyle name="Обычный 191" xfId="277"/>
    <cellStyle name="Обычный 192" xfId="285"/>
    <cellStyle name="Обычный 193" xfId="286"/>
    <cellStyle name="Обычный 194" xfId="284"/>
    <cellStyle name="Обычный 195" xfId="287"/>
    <cellStyle name="Обычный 196" xfId="291"/>
    <cellStyle name="Обычный 198" xfId="295"/>
    <cellStyle name="Обычный 2" xfId="300"/>
    <cellStyle name="Обычный 20" xfId="60"/>
    <cellStyle name="Обычный 200" xfId="296"/>
    <cellStyle name="Обычный 21" xfId="61"/>
    <cellStyle name="Обычный 22" xfId="62"/>
    <cellStyle name="Обычный 23" xfId="63"/>
    <cellStyle name="Обычный 24" xfId="64"/>
    <cellStyle name="Обычный 25" xfId="65"/>
    <cellStyle name="Обычный 26" xfId="66"/>
    <cellStyle name="Обычный 27" xfId="67"/>
    <cellStyle name="Обычный 28" xfId="68"/>
    <cellStyle name="Обычный 29" xfId="69"/>
    <cellStyle name="Обычный 3" xfId="43"/>
    <cellStyle name="Обычный 30" xfId="70"/>
    <cellStyle name="Обычный 31" xfId="71"/>
    <cellStyle name="Обычный 32" xfId="72"/>
    <cellStyle name="Обычный 33" xfId="73"/>
    <cellStyle name="Обычный 34" xfId="74"/>
    <cellStyle name="Обычный 35" xfId="75"/>
    <cellStyle name="Обычный 36" xfId="76"/>
    <cellStyle name="Обычный 37" xfId="77"/>
    <cellStyle name="Обычный 38" xfId="78"/>
    <cellStyle name="Обычный 39" xfId="79"/>
    <cellStyle name="Обычный 4" xfId="44"/>
    <cellStyle name="Обычный 4 10" xfId="243"/>
    <cellStyle name="Обычный 4 11" xfId="249"/>
    <cellStyle name="Обычный 4 12" xfId="252"/>
    <cellStyle name="Обычный 4 13" xfId="257"/>
    <cellStyle name="Обычный 4 14" xfId="261"/>
    <cellStyle name="Обычный 4 15" xfId="265"/>
    <cellStyle name="Обычный 4 16" xfId="270"/>
    <cellStyle name="Обычный 4 17" xfId="273"/>
    <cellStyle name="Обычный 4 18" xfId="279"/>
    <cellStyle name="Обычный 4 19" xfId="282"/>
    <cellStyle name="Обычный 4 2" xfId="47"/>
    <cellStyle name="Обычный 4 20" xfId="289"/>
    <cellStyle name="Обычный 4 21" xfId="293"/>
    <cellStyle name="Обычный 4 22" xfId="298"/>
    <cellStyle name="Обычный 4 3" xfId="214"/>
    <cellStyle name="Обычный 4 4" xfId="219"/>
    <cellStyle name="Обычный 4 5" xfId="223"/>
    <cellStyle name="Обычный 4 6" xfId="221"/>
    <cellStyle name="Обычный 4 7" xfId="229"/>
    <cellStyle name="Обычный 4 8" xfId="236"/>
    <cellStyle name="Обычный 4 9" xfId="240"/>
    <cellStyle name="Обычный 40" xfId="80"/>
    <cellStyle name="Обычный 41" xfId="81"/>
    <cellStyle name="Обычный 42" xfId="82"/>
    <cellStyle name="Обычный 43" xfId="83"/>
    <cellStyle name="Обычный 44" xfId="84"/>
    <cellStyle name="Обычный 45" xfId="85"/>
    <cellStyle name="Обычный 46" xfId="86"/>
    <cellStyle name="Обычный 47" xfId="87"/>
    <cellStyle name="Обычный 48" xfId="88"/>
    <cellStyle name="Обычный 49" xfId="89"/>
    <cellStyle name="Обычный 5" xfId="45"/>
    <cellStyle name="Обычный 5 10" xfId="244"/>
    <cellStyle name="Обычный 5 11" xfId="250"/>
    <cellStyle name="Обычный 5 12" xfId="251"/>
    <cellStyle name="Обычный 5 13" xfId="258"/>
    <cellStyle name="Обычный 5 14" xfId="260"/>
    <cellStyle name="Обычный 5 15" xfId="266"/>
    <cellStyle name="Обычный 5 16" xfId="271"/>
    <cellStyle name="Обычный 5 17" xfId="272"/>
    <cellStyle name="Обычный 5 18" xfId="280"/>
    <cellStyle name="Обычный 5 19" xfId="281"/>
    <cellStyle name="Обычный 5 2" xfId="48"/>
    <cellStyle name="Обычный 5 20" xfId="290"/>
    <cellStyle name="Обычный 5 21" xfId="294"/>
    <cellStyle name="Обычный 5 22" xfId="299"/>
    <cellStyle name="Обычный 5 3" xfId="215"/>
    <cellStyle name="Обычный 5 4" xfId="220"/>
    <cellStyle name="Обычный 5 5" xfId="222"/>
    <cellStyle name="Обычный 5 6" xfId="226"/>
    <cellStyle name="Обычный 5 7" xfId="228"/>
    <cellStyle name="Обычный 5 8" xfId="237"/>
    <cellStyle name="Обычный 5 9" xfId="239"/>
    <cellStyle name="Обычный 50" xfId="90"/>
    <cellStyle name="Обычный 51" xfId="91"/>
    <cellStyle name="Обычный 52" xfId="92"/>
    <cellStyle name="Обычный 53" xfId="93"/>
    <cellStyle name="Обычный 54" xfId="94"/>
    <cellStyle name="Обычный 55" xfId="95"/>
    <cellStyle name="Обычный 56" xfId="96"/>
    <cellStyle name="Обычный 57" xfId="97"/>
    <cellStyle name="Обычный 58" xfId="98"/>
    <cellStyle name="Обычный 59" xfId="99"/>
    <cellStyle name="Обычный 6" xfId="49"/>
    <cellStyle name="Обычный 60" xfId="100"/>
    <cellStyle name="Обычный 61" xfId="101"/>
    <cellStyle name="Обычный 62" xfId="231"/>
    <cellStyle name="Обычный 63" xfId="102"/>
    <cellStyle name="Обычный 64" xfId="103"/>
    <cellStyle name="Обычный 65" xfId="104"/>
    <cellStyle name="Обычный 66" xfId="105"/>
    <cellStyle name="Обычный 67" xfId="106"/>
    <cellStyle name="Обычный 68" xfId="107"/>
    <cellStyle name="Обычный 69" xfId="108"/>
    <cellStyle name="Обычный 7" xfId="217"/>
    <cellStyle name="Обычный 70" xfId="109"/>
    <cellStyle name="Обычный 71" xfId="110"/>
    <cellStyle name="Обычный 72" xfId="111"/>
    <cellStyle name="Обычный 73" xfId="112"/>
    <cellStyle name="Обычный 74" xfId="113"/>
    <cellStyle name="Обычный 75" xfId="114"/>
    <cellStyle name="Обычный 76" xfId="115"/>
    <cellStyle name="Обычный 77" xfId="116"/>
    <cellStyle name="Обычный 78" xfId="117"/>
    <cellStyle name="Обычный 79" xfId="118"/>
    <cellStyle name="Обычный 8" xfId="216"/>
    <cellStyle name="Обычный 80" xfId="119"/>
    <cellStyle name="Обычный 81" xfId="120"/>
    <cellStyle name="Обычный 82" xfId="121"/>
    <cellStyle name="Обычный 83" xfId="122"/>
    <cellStyle name="Обычный 84" xfId="123"/>
    <cellStyle name="Обычный 85" xfId="124"/>
    <cellStyle name="Обычный 86" xfId="125"/>
    <cellStyle name="Обычный 87" xfId="232"/>
    <cellStyle name="Обычный 88" xfId="126"/>
    <cellStyle name="Обычный 89" xfId="127"/>
    <cellStyle name="Обычный 9" xfId="227"/>
    <cellStyle name="Обычный 90" xfId="128"/>
    <cellStyle name="Обычный 91" xfId="129"/>
    <cellStyle name="Обычный 92" xfId="130"/>
    <cellStyle name="Обычный 93" xfId="131"/>
    <cellStyle name="Обычный 94" xfId="132"/>
    <cellStyle name="Обычный 95" xfId="133"/>
    <cellStyle name="Обычный 96" xfId="134"/>
    <cellStyle name="Обычный 97" xfId="135"/>
    <cellStyle name="Обычный 98" xfId="136"/>
    <cellStyle name="Обычный 99" xfId="137"/>
    <cellStyle name="Обычный_Лист1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оцентный 3 10" xfId="242"/>
    <cellStyle name="Процентный 3 11" xfId="248"/>
    <cellStyle name="Процентный 3 12" xfId="253"/>
    <cellStyle name="Процентный 3 13" xfId="256"/>
    <cellStyle name="Процентный 3 14" xfId="262"/>
    <cellStyle name="Процентный 3 15" xfId="264"/>
    <cellStyle name="Процентный 3 16" xfId="269"/>
    <cellStyle name="Процентный 3 17" xfId="274"/>
    <cellStyle name="Процентный 3 18" xfId="278"/>
    <cellStyle name="Процентный 3 19" xfId="283"/>
    <cellStyle name="Процентный 3 2" xfId="46"/>
    <cellStyle name="Процентный 3 20" xfId="288"/>
    <cellStyle name="Процентный 3 21" xfId="292"/>
    <cellStyle name="Процентный 3 22" xfId="297"/>
    <cellStyle name="Процентный 3 3" xfId="213"/>
    <cellStyle name="Процентный 3 4" xfId="218"/>
    <cellStyle name="Процентный 3 5" xfId="224"/>
    <cellStyle name="Процентный 3 6" xfId="225"/>
    <cellStyle name="Процентный 3 7" xfId="230"/>
    <cellStyle name="Процентный 3 8" xfId="235"/>
    <cellStyle name="Процентный 3 9" xfId="24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3"/>
  <sheetViews>
    <sheetView tabSelected="1" view="pageBreakPreview" topLeftCell="A91" zoomScale="120" zoomScaleNormal="100" zoomScaleSheetLayoutView="120" workbookViewId="0">
      <selection activeCell="A97" sqref="A97"/>
    </sheetView>
  </sheetViews>
  <sheetFormatPr defaultRowHeight="14.4" x14ac:dyDescent="0.3"/>
  <cols>
    <col min="1" max="1" width="48.33203125" customWidth="1"/>
    <col min="2" max="3" width="4.109375" customWidth="1"/>
    <col min="4" max="4" width="13.33203125" customWidth="1"/>
    <col min="5" max="5" width="13.5546875" style="7" customWidth="1"/>
    <col min="6" max="6" width="12.33203125" customWidth="1"/>
    <col min="7" max="7" width="11.109375" style="7" customWidth="1"/>
    <col min="8" max="8" width="10.6640625" style="7" customWidth="1"/>
    <col min="9" max="9" width="9.109375" style="4"/>
  </cols>
  <sheetData>
    <row r="1" spans="1:9" s="1" customFormat="1" x14ac:dyDescent="0.3">
      <c r="A1" s="140" t="s">
        <v>94</v>
      </c>
      <c r="B1" s="141"/>
      <c r="C1" s="141"/>
      <c r="D1" s="141"/>
      <c r="E1" s="141"/>
      <c r="F1" s="141"/>
      <c r="G1" s="141"/>
      <c r="H1" s="141"/>
      <c r="I1" s="4"/>
    </row>
    <row r="2" spans="1:9" s="1" customFormat="1" ht="54" customHeight="1" x14ac:dyDescent="0.3">
      <c r="A2" s="138" t="s">
        <v>97</v>
      </c>
      <c r="B2" s="139"/>
      <c r="C2" s="139"/>
      <c r="D2" s="139"/>
      <c r="E2" s="139"/>
      <c r="F2" s="139"/>
      <c r="G2" s="139"/>
      <c r="H2" s="139"/>
      <c r="I2" s="4"/>
    </row>
    <row r="3" spans="1:9" ht="87" customHeight="1" x14ac:dyDescent="0.3">
      <c r="A3" s="17"/>
      <c r="B3" s="18" t="s">
        <v>17</v>
      </c>
      <c r="C3" s="18" t="s">
        <v>18</v>
      </c>
      <c r="D3" s="19" t="s">
        <v>95</v>
      </c>
      <c r="E3" s="19" t="s">
        <v>98</v>
      </c>
      <c r="F3" s="19" t="s">
        <v>99</v>
      </c>
      <c r="G3" s="19" t="s">
        <v>101</v>
      </c>
      <c r="H3" s="19" t="s">
        <v>100</v>
      </c>
    </row>
    <row r="4" spans="1:9" ht="18" customHeight="1" x14ac:dyDescent="0.3">
      <c r="A4" s="90" t="s">
        <v>0</v>
      </c>
      <c r="B4" s="20" t="s">
        <v>8</v>
      </c>
      <c r="C4" s="21"/>
      <c r="D4" s="8">
        <f>D5+D6+D7+D8+D9+D10+D11+D12</f>
        <v>450678.5</v>
      </c>
      <c r="E4" s="8">
        <f t="shared" ref="E4:F4" si="0">E5+E6+E7+E8+E9+E10+E11+E12</f>
        <v>9573960.1999999993</v>
      </c>
      <c r="F4" s="8">
        <f t="shared" si="0"/>
        <v>411403.19999999995</v>
      </c>
      <c r="G4" s="8">
        <f>F4/E4%</f>
        <v>4.29710580998655</v>
      </c>
      <c r="H4" s="8">
        <f>F4/D4%</f>
        <v>91.28529539350113</v>
      </c>
      <c r="I4" s="5"/>
    </row>
    <row r="5" spans="1:9" ht="27" customHeight="1" x14ac:dyDescent="0.3">
      <c r="A5" s="91" t="s">
        <v>1</v>
      </c>
      <c r="B5" s="22" t="s">
        <v>8</v>
      </c>
      <c r="C5" s="23" t="s">
        <v>9</v>
      </c>
      <c r="D5" s="9">
        <v>877.2</v>
      </c>
      <c r="E5" s="9">
        <v>7786.3</v>
      </c>
      <c r="F5" s="9">
        <v>1477</v>
      </c>
      <c r="G5" s="10">
        <f t="shared" ref="G5:G68" si="1">F5/E5%</f>
        <v>18.969215159960445</v>
      </c>
      <c r="H5" s="10">
        <f t="shared" ref="H5:H68" si="2">F5/D5%</f>
        <v>168.37665298677609</v>
      </c>
    </row>
    <row r="6" spans="1:9" ht="39.9" customHeight="1" x14ac:dyDescent="0.3">
      <c r="A6" s="91" t="s">
        <v>2</v>
      </c>
      <c r="B6" s="22" t="s">
        <v>8</v>
      </c>
      <c r="C6" s="23" t="s">
        <v>10</v>
      </c>
      <c r="D6" s="9">
        <v>38668.699999999997</v>
      </c>
      <c r="E6" s="9">
        <v>208904.6</v>
      </c>
      <c r="F6" s="9">
        <v>40868.5</v>
      </c>
      <c r="G6" s="10">
        <f t="shared" si="1"/>
        <v>19.563236041714731</v>
      </c>
      <c r="H6" s="10">
        <f t="shared" si="2"/>
        <v>105.68883877658159</v>
      </c>
    </row>
    <row r="7" spans="1:9" ht="45.75" customHeight="1" x14ac:dyDescent="0.3">
      <c r="A7" s="91" t="s">
        <v>93</v>
      </c>
      <c r="B7" s="22" t="s">
        <v>8</v>
      </c>
      <c r="C7" s="23" t="s">
        <v>11</v>
      </c>
      <c r="D7" s="9">
        <v>70200.800000000003</v>
      </c>
      <c r="E7" s="9">
        <v>409837</v>
      </c>
      <c r="F7" s="9">
        <v>79467.199999999997</v>
      </c>
      <c r="G7" s="10">
        <f t="shared" si="1"/>
        <v>19.389952590908091</v>
      </c>
      <c r="H7" s="10">
        <f t="shared" si="2"/>
        <v>113.19984957436381</v>
      </c>
    </row>
    <row r="8" spans="1:9" ht="15" customHeight="1" x14ac:dyDescent="0.3">
      <c r="A8" s="92" t="s">
        <v>3</v>
      </c>
      <c r="B8" s="22" t="s">
        <v>8</v>
      </c>
      <c r="C8" s="23" t="s">
        <v>12</v>
      </c>
      <c r="D8" s="9">
        <v>68195.3</v>
      </c>
      <c r="E8" s="9">
        <v>426158.9</v>
      </c>
      <c r="F8" s="9">
        <v>66888.7</v>
      </c>
      <c r="G8" s="10">
        <f t="shared" si="1"/>
        <v>15.695718193378104</v>
      </c>
      <c r="H8" s="10">
        <f t="shared" si="2"/>
        <v>98.084032184036147</v>
      </c>
    </row>
    <row r="9" spans="1:9" ht="39.9" customHeight="1" x14ac:dyDescent="0.3">
      <c r="A9" s="92" t="s">
        <v>4</v>
      </c>
      <c r="B9" s="22" t="s">
        <v>8</v>
      </c>
      <c r="C9" s="23" t="s">
        <v>13</v>
      </c>
      <c r="D9" s="9">
        <v>35541.1</v>
      </c>
      <c r="E9" s="9">
        <v>172251.3</v>
      </c>
      <c r="F9" s="9">
        <v>39390.1</v>
      </c>
      <c r="G9" s="10">
        <f t="shared" si="1"/>
        <v>22.867809996209026</v>
      </c>
      <c r="H9" s="10">
        <f t="shared" si="2"/>
        <v>110.82971545619016</v>
      </c>
    </row>
    <row r="10" spans="1:9" ht="15" customHeight="1" x14ac:dyDescent="0.3">
      <c r="A10" s="92" t="s">
        <v>5</v>
      </c>
      <c r="B10" s="22" t="s">
        <v>8</v>
      </c>
      <c r="C10" s="23" t="s">
        <v>14</v>
      </c>
      <c r="D10" s="9">
        <v>91666.4</v>
      </c>
      <c r="E10" s="9">
        <v>328447.7</v>
      </c>
      <c r="F10" s="9">
        <v>9715.2999999999993</v>
      </c>
      <c r="G10" s="10">
        <f t="shared" si="1"/>
        <v>2.9579442937186036</v>
      </c>
      <c r="H10" s="10">
        <f t="shared" si="2"/>
        <v>10.59853992302523</v>
      </c>
    </row>
    <row r="11" spans="1:9" ht="15" customHeight="1" x14ac:dyDescent="0.3">
      <c r="A11" s="92" t="s">
        <v>6</v>
      </c>
      <c r="B11" s="22" t="s">
        <v>8</v>
      </c>
      <c r="C11" s="23" t="s">
        <v>15</v>
      </c>
      <c r="D11" s="10">
        <v>0</v>
      </c>
      <c r="E11" s="9">
        <v>317822.40000000002</v>
      </c>
      <c r="F11" s="10">
        <v>0</v>
      </c>
      <c r="G11" s="10">
        <f t="shared" si="1"/>
        <v>0</v>
      </c>
      <c r="H11" s="10">
        <v>0</v>
      </c>
    </row>
    <row r="12" spans="1:9" ht="15" customHeight="1" x14ac:dyDescent="0.3">
      <c r="A12" s="92" t="s">
        <v>7</v>
      </c>
      <c r="B12" s="22" t="s">
        <v>8</v>
      </c>
      <c r="C12" s="23" t="s">
        <v>16</v>
      </c>
      <c r="D12" s="9">
        <v>145529</v>
      </c>
      <c r="E12" s="9">
        <v>7702752</v>
      </c>
      <c r="F12" s="9">
        <v>173596.4</v>
      </c>
      <c r="G12" s="10">
        <f t="shared" si="1"/>
        <v>2.2536932254861637</v>
      </c>
      <c r="H12" s="10">
        <f t="shared" si="2"/>
        <v>119.28646524060497</v>
      </c>
    </row>
    <row r="13" spans="1:9" s="2" customFormat="1" ht="15" x14ac:dyDescent="0.25">
      <c r="A13" s="93"/>
      <c r="B13" s="24"/>
      <c r="C13" s="25"/>
      <c r="D13" s="11"/>
      <c r="E13" s="11"/>
      <c r="F13" s="11"/>
      <c r="G13" s="8"/>
      <c r="H13" s="8"/>
      <c r="I13" s="4"/>
    </row>
    <row r="14" spans="1:9" ht="15" customHeight="1" x14ac:dyDescent="0.3">
      <c r="A14" s="94" t="s">
        <v>19</v>
      </c>
      <c r="B14" s="26" t="s">
        <v>9</v>
      </c>
      <c r="C14" s="27"/>
      <c r="D14" s="8">
        <f>D15+D16+D17</f>
        <v>255002.3</v>
      </c>
      <c r="E14" s="8">
        <f t="shared" ref="E14:F14" si="3">E15+E16+E17</f>
        <v>1583122.7</v>
      </c>
      <c r="F14" s="8">
        <f t="shared" si="3"/>
        <v>428340.8</v>
      </c>
      <c r="G14" s="8">
        <f t="shared" si="1"/>
        <v>27.056702553756573</v>
      </c>
      <c r="H14" s="8">
        <f t="shared" si="2"/>
        <v>167.97526924266958</v>
      </c>
      <c r="I14" s="5"/>
    </row>
    <row r="15" spans="1:9" ht="15" customHeight="1" x14ac:dyDescent="0.3">
      <c r="A15" s="95" t="s">
        <v>20</v>
      </c>
      <c r="B15" s="28" t="s">
        <v>9</v>
      </c>
      <c r="C15" s="29" t="s">
        <v>10</v>
      </c>
      <c r="D15" s="9">
        <v>9236.2999999999993</v>
      </c>
      <c r="E15" s="9">
        <v>53886.7</v>
      </c>
      <c r="F15" s="9">
        <v>10454</v>
      </c>
      <c r="G15" s="10">
        <f t="shared" si="1"/>
        <v>19.399963256239481</v>
      </c>
      <c r="H15" s="10">
        <f t="shared" si="2"/>
        <v>113.18385067613654</v>
      </c>
    </row>
    <row r="16" spans="1:9" ht="17.25" customHeight="1" x14ac:dyDescent="0.3">
      <c r="A16" s="95" t="s">
        <v>21</v>
      </c>
      <c r="B16" s="28" t="s">
        <v>9</v>
      </c>
      <c r="C16" s="29" t="s">
        <v>11</v>
      </c>
      <c r="D16" s="9">
        <v>15658.9</v>
      </c>
      <c r="E16" s="9">
        <v>139843.1</v>
      </c>
      <c r="F16" s="9">
        <v>25975.3</v>
      </c>
      <c r="G16" s="10">
        <f t="shared" si="1"/>
        <v>18.574602536700059</v>
      </c>
      <c r="H16" s="10">
        <f t="shared" si="2"/>
        <v>165.88202236427847</v>
      </c>
    </row>
    <row r="17" spans="1:9" s="1" customFormat="1" ht="17.25" customHeight="1" x14ac:dyDescent="0.3">
      <c r="A17" s="95" t="s">
        <v>90</v>
      </c>
      <c r="B17" s="28" t="s">
        <v>9</v>
      </c>
      <c r="C17" s="28" t="s">
        <v>23</v>
      </c>
      <c r="D17" s="9">
        <v>230107.1</v>
      </c>
      <c r="E17" s="9">
        <v>1389392.9</v>
      </c>
      <c r="F17" s="9">
        <v>391911.5</v>
      </c>
      <c r="G17" s="10">
        <f t="shared" si="1"/>
        <v>28.207391875976914</v>
      </c>
      <c r="H17" s="10">
        <f t="shared" si="2"/>
        <v>170.31699586844562</v>
      </c>
      <c r="I17" s="4"/>
    </row>
    <row r="18" spans="1:9" ht="15" x14ac:dyDescent="0.25">
      <c r="A18" s="135"/>
      <c r="B18" s="30"/>
      <c r="C18" s="31"/>
      <c r="D18" s="11"/>
      <c r="E18" s="11"/>
      <c r="F18" s="11"/>
      <c r="G18" s="8"/>
      <c r="H18" s="10"/>
    </row>
    <row r="19" spans="1:9" ht="27.75" customHeight="1" x14ac:dyDescent="0.3">
      <c r="A19" s="97" t="s">
        <v>22</v>
      </c>
      <c r="B19" s="32" t="s">
        <v>10</v>
      </c>
      <c r="C19" s="33"/>
      <c r="D19" s="8">
        <f>D21+D22+D23+D20</f>
        <v>248609.30000000002</v>
      </c>
      <c r="E19" s="8">
        <f t="shared" ref="E19:F19" si="4">E21+E22+E23+E20</f>
        <v>1442384.3</v>
      </c>
      <c r="F19" s="8">
        <f t="shared" si="4"/>
        <v>240002.4</v>
      </c>
      <c r="G19" s="8">
        <f t="shared" si="1"/>
        <v>16.639282610050593</v>
      </c>
      <c r="H19" s="8">
        <f t="shared" si="2"/>
        <v>96.537981483395825</v>
      </c>
      <c r="I19" s="5"/>
    </row>
    <row r="20" spans="1:9" s="137" customFormat="1" ht="18" customHeight="1" x14ac:dyDescent="0.3">
      <c r="A20" s="98" t="s">
        <v>91</v>
      </c>
      <c r="B20" s="34" t="s">
        <v>10</v>
      </c>
      <c r="C20" s="35" t="s">
        <v>23</v>
      </c>
      <c r="D20" s="10">
        <v>40</v>
      </c>
      <c r="E20" s="10">
        <v>240</v>
      </c>
      <c r="F20" s="10">
        <v>43.5</v>
      </c>
      <c r="G20" s="10">
        <f t="shared" si="1"/>
        <v>18.125</v>
      </c>
      <c r="H20" s="10">
        <f t="shared" si="2"/>
        <v>108.75</v>
      </c>
      <c r="I20" s="136"/>
    </row>
    <row r="21" spans="1:9" ht="39.6" x14ac:dyDescent="0.3">
      <c r="A21" s="98" t="s">
        <v>87</v>
      </c>
      <c r="B21" s="34" t="s">
        <v>10</v>
      </c>
      <c r="C21" s="35">
        <v>10</v>
      </c>
      <c r="D21" s="9">
        <v>116383.6</v>
      </c>
      <c r="E21" s="9">
        <v>816159</v>
      </c>
      <c r="F21" s="9">
        <v>149906.79999999999</v>
      </c>
      <c r="G21" s="10">
        <f t="shared" si="1"/>
        <v>18.367352439904479</v>
      </c>
      <c r="H21" s="10">
        <f t="shared" si="2"/>
        <v>128.80405830374724</v>
      </c>
    </row>
    <row r="22" spans="1:9" x14ac:dyDescent="0.3">
      <c r="A22" s="99" t="s">
        <v>24</v>
      </c>
      <c r="B22" s="34" t="s">
        <v>10</v>
      </c>
      <c r="C22" s="35" t="s">
        <v>15</v>
      </c>
      <c r="D22" s="10">
        <v>88</v>
      </c>
      <c r="E22" s="9">
        <v>650</v>
      </c>
      <c r="F22" s="10">
        <v>0</v>
      </c>
      <c r="G22" s="10">
        <f t="shared" si="1"/>
        <v>0</v>
      </c>
      <c r="H22" s="10">
        <f t="shared" si="2"/>
        <v>0</v>
      </c>
    </row>
    <row r="23" spans="1:9" ht="27" customHeight="1" x14ac:dyDescent="0.3">
      <c r="A23" s="98" t="s">
        <v>25</v>
      </c>
      <c r="B23" s="34" t="s">
        <v>10</v>
      </c>
      <c r="C23" s="35" t="s">
        <v>26</v>
      </c>
      <c r="D23" s="10">
        <v>132097.70000000001</v>
      </c>
      <c r="E23" s="9">
        <v>625335.30000000005</v>
      </c>
      <c r="F23" s="10">
        <v>90052.1</v>
      </c>
      <c r="G23" s="10">
        <f t="shared" si="1"/>
        <v>14.40061036055377</v>
      </c>
      <c r="H23" s="10">
        <f t="shared" si="2"/>
        <v>68.170831134834287</v>
      </c>
    </row>
    <row r="24" spans="1:9" s="2" customFormat="1" ht="15" x14ac:dyDescent="0.25">
      <c r="A24" s="100"/>
      <c r="B24" s="36"/>
      <c r="C24" s="36"/>
      <c r="D24" s="11"/>
      <c r="E24" s="11"/>
      <c r="F24" s="11"/>
      <c r="G24" s="8"/>
      <c r="H24" s="8"/>
      <c r="I24" s="4"/>
    </row>
    <row r="25" spans="1:9" x14ac:dyDescent="0.3">
      <c r="A25" s="101" t="s">
        <v>27</v>
      </c>
      <c r="B25" s="37" t="s">
        <v>11</v>
      </c>
      <c r="C25" s="38"/>
      <c r="D25" s="8">
        <f>D26+D28+D29+D30+D31+D32+D33+D34+D36+D27</f>
        <v>2772270.6</v>
      </c>
      <c r="E25" s="8">
        <f>E26+E27+E28+E29+E30+E31+E32+E33+E34+E36+E35</f>
        <v>20776219.100000001</v>
      </c>
      <c r="F25" s="8">
        <f>F26+F28+F29+F30+F31+F32+F33+F34+F36+F27</f>
        <v>2173277.5</v>
      </c>
      <c r="G25" s="8">
        <f t="shared" si="1"/>
        <v>10.460409035636324</v>
      </c>
      <c r="H25" s="8">
        <f t="shared" si="2"/>
        <v>78.393411523391691</v>
      </c>
      <c r="I25" s="5"/>
    </row>
    <row r="26" spans="1:9" x14ac:dyDescent="0.3">
      <c r="A26" s="102" t="s">
        <v>28</v>
      </c>
      <c r="B26" s="39" t="s">
        <v>11</v>
      </c>
      <c r="C26" s="40" t="s">
        <v>8</v>
      </c>
      <c r="D26" s="9">
        <v>66721.3</v>
      </c>
      <c r="E26" s="9">
        <v>293548.5</v>
      </c>
      <c r="F26" s="9">
        <v>43517.599999999999</v>
      </c>
      <c r="G26" s="10">
        <f t="shared" si="1"/>
        <v>14.824671221280298</v>
      </c>
      <c r="H26" s="10">
        <f t="shared" si="2"/>
        <v>65.222949792644911</v>
      </c>
    </row>
    <row r="27" spans="1:9" s="1" customFormat="1" x14ac:dyDescent="0.3">
      <c r="A27" s="102" t="s">
        <v>92</v>
      </c>
      <c r="B27" s="39" t="s">
        <v>11</v>
      </c>
      <c r="C27" s="40" t="s">
        <v>9</v>
      </c>
      <c r="D27" s="9">
        <v>0</v>
      </c>
      <c r="E27" s="9">
        <v>101159.5</v>
      </c>
      <c r="F27" s="9">
        <v>0</v>
      </c>
      <c r="G27" s="10">
        <f t="shared" si="1"/>
        <v>0</v>
      </c>
      <c r="H27" s="10">
        <v>0</v>
      </c>
      <c r="I27" s="4"/>
    </row>
    <row r="28" spans="1:9" ht="15" customHeight="1" x14ac:dyDescent="0.3">
      <c r="A28" s="102" t="s">
        <v>29</v>
      </c>
      <c r="B28" s="39" t="s">
        <v>11</v>
      </c>
      <c r="C28" s="40" t="s">
        <v>11</v>
      </c>
      <c r="D28" s="10">
        <v>0</v>
      </c>
      <c r="E28" s="9">
        <v>691.4</v>
      </c>
      <c r="F28" s="10">
        <v>109.2</v>
      </c>
      <c r="G28" s="10">
        <f t="shared" si="1"/>
        <v>15.794041076077525</v>
      </c>
      <c r="H28" s="10">
        <v>0</v>
      </c>
    </row>
    <row r="29" spans="1:9" ht="15" customHeight="1" x14ac:dyDescent="0.3">
      <c r="A29" s="102" t="s">
        <v>30</v>
      </c>
      <c r="B29" s="39" t="s">
        <v>11</v>
      </c>
      <c r="C29" s="40" t="s">
        <v>12</v>
      </c>
      <c r="D29" s="9">
        <v>581876.5</v>
      </c>
      <c r="E29" s="9">
        <v>6741685.9000000004</v>
      </c>
      <c r="F29" s="9">
        <v>268909.8</v>
      </c>
      <c r="G29" s="10">
        <f t="shared" si="1"/>
        <v>3.9887619208127156</v>
      </c>
      <c r="H29" s="10">
        <f t="shared" si="2"/>
        <v>46.214239619575629</v>
      </c>
    </row>
    <row r="30" spans="1:9" x14ac:dyDescent="0.3">
      <c r="A30" s="102" t="s">
        <v>31</v>
      </c>
      <c r="B30" s="39" t="s">
        <v>11</v>
      </c>
      <c r="C30" s="40" t="s">
        <v>13</v>
      </c>
      <c r="D30" s="10">
        <v>0</v>
      </c>
      <c r="E30" s="9">
        <v>9061.2999999999993</v>
      </c>
      <c r="F30" s="10">
        <v>3349.8</v>
      </c>
      <c r="G30" s="10">
        <f t="shared" si="1"/>
        <v>36.968205445134807</v>
      </c>
      <c r="H30" s="10">
        <v>0</v>
      </c>
    </row>
    <row r="31" spans="1:9" x14ac:dyDescent="0.3">
      <c r="A31" s="102" t="s">
        <v>32</v>
      </c>
      <c r="B31" s="39" t="s">
        <v>11</v>
      </c>
      <c r="C31" s="40" t="s">
        <v>14</v>
      </c>
      <c r="D31" s="9">
        <v>194385.5</v>
      </c>
      <c r="E31" s="9">
        <v>759112.5</v>
      </c>
      <c r="F31" s="9">
        <v>121862.2</v>
      </c>
      <c r="G31" s="10">
        <f t="shared" si="1"/>
        <v>16.053246389698497</v>
      </c>
      <c r="H31" s="10">
        <f t="shared" si="2"/>
        <v>62.690992898132833</v>
      </c>
    </row>
    <row r="32" spans="1:9" x14ac:dyDescent="0.3">
      <c r="A32" s="102" t="s">
        <v>33</v>
      </c>
      <c r="B32" s="39" t="s">
        <v>11</v>
      </c>
      <c r="C32" s="40" t="s">
        <v>34</v>
      </c>
      <c r="D32" s="9">
        <v>460330.7</v>
      </c>
      <c r="E32" s="9">
        <v>1935474.6</v>
      </c>
      <c r="F32" s="9">
        <v>245050</v>
      </c>
      <c r="G32" s="10">
        <f t="shared" si="1"/>
        <v>12.660977312747995</v>
      </c>
      <c r="H32" s="10">
        <f t="shared" si="2"/>
        <v>53.233468895296362</v>
      </c>
    </row>
    <row r="33" spans="1:9" ht="15" customHeight="1" x14ac:dyDescent="0.3">
      <c r="A33" s="102" t="s">
        <v>35</v>
      </c>
      <c r="B33" s="39" t="s">
        <v>11</v>
      </c>
      <c r="C33" s="40" t="s">
        <v>23</v>
      </c>
      <c r="D33" s="9">
        <v>1233049.8</v>
      </c>
      <c r="E33" s="9">
        <v>9804294.8000000007</v>
      </c>
      <c r="F33" s="9">
        <v>1335869.6000000001</v>
      </c>
      <c r="G33" s="10">
        <f t="shared" si="1"/>
        <v>13.62535120832964</v>
      </c>
      <c r="H33" s="10">
        <f t="shared" si="2"/>
        <v>108.33865753029603</v>
      </c>
    </row>
    <row r="34" spans="1:9" x14ac:dyDescent="0.3">
      <c r="A34" s="102" t="s">
        <v>36</v>
      </c>
      <c r="B34" s="39" t="s">
        <v>11</v>
      </c>
      <c r="C34" s="40" t="s">
        <v>37</v>
      </c>
      <c r="D34" s="9">
        <v>16.2</v>
      </c>
      <c r="E34" s="9">
        <v>103926.1</v>
      </c>
      <c r="F34" s="9">
        <v>11213.5</v>
      </c>
      <c r="G34" s="10">
        <f t="shared" si="1"/>
        <v>10.789878577181286</v>
      </c>
      <c r="H34" s="10">
        <f t="shared" si="2"/>
        <v>69219.135802469129</v>
      </c>
    </row>
    <row r="35" spans="1:9" s="1" customFormat="1" ht="26.4" x14ac:dyDescent="0.3">
      <c r="A35" s="102" t="s">
        <v>96</v>
      </c>
      <c r="B35" s="39" t="s">
        <v>11</v>
      </c>
      <c r="C35" s="40" t="s">
        <v>15</v>
      </c>
      <c r="D35" s="9">
        <v>0</v>
      </c>
      <c r="E35" s="9">
        <v>33700</v>
      </c>
      <c r="F35" s="9">
        <v>0</v>
      </c>
      <c r="G35" s="10">
        <f t="shared" si="1"/>
        <v>0</v>
      </c>
      <c r="H35" s="10">
        <v>0</v>
      </c>
      <c r="I35" s="4"/>
    </row>
    <row r="36" spans="1:9" ht="15" customHeight="1" x14ac:dyDescent="0.3">
      <c r="A36" s="102" t="s">
        <v>38</v>
      </c>
      <c r="B36" s="39" t="s">
        <v>11</v>
      </c>
      <c r="C36" s="40" t="s">
        <v>39</v>
      </c>
      <c r="D36" s="9">
        <v>235890.6</v>
      </c>
      <c r="E36" s="9">
        <v>993564.5</v>
      </c>
      <c r="F36" s="9">
        <v>143395.79999999999</v>
      </c>
      <c r="G36" s="10">
        <f t="shared" si="1"/>
        <v>14.432460096953946</v>
      </c>
      <c r="H36" s="10">
        <f t="shared" si="2"/>
        <v>60.789111562732892</v>
      </c>
    </row>
    <row r="37" spans="1:9" s="1" customFormat="1" ht="15" customHeight="1" x14ac:dyDescent="0.25">
      <c r="A37" s="103"/>
      <c r="B37" s="41"/>
      <c r="C37" s="41"/>
      <c r="D37" s="12"/>
      <c r="E37" s="12"/>
      <c r="F37" s="12"/>
      <c r="G37" s="8"/>
      <c r="H37" s="8"/>
      <c r="I37" s="4"/>
    </row>
    <row r="38" spans="1:9" x14ac:dyDescent="0.3">
      <c r="A38" s="104" t="s">
        <v>40</v>
      </c>
      <c r="B38" s="42" t="s">
        <v>12</v>
      </c>
      <c r="C38" s="43"/>
      <c r="D38" s="8">
        <f>D39+D40+D41+D42</f>
        <v>90445.5</v>
      </c>
      <c r="E38" s="8">
        <f t="shared" ref="E38:F38" si="5">E39+E40+E41+E42</f>
        <v>2279104.2000000002</v>
      </c>
      <c r="F38" s="8">
        <f t="shared" si="5"/>
        <v>328062.7</v>
      </c>
      <c r="G38" s="8">
        <f t="shared" si="1"/>
        <v>14.394370384644985</v>
      </c>
      <c r="H38" s="8">
        <f t="shared" si="2"/>
        <v>362.7186537749252</v>
      </c>
      <c r="I38" s="5"/>
    </row>
    <row r="39" spans="1:9" x14ac:dyDescent="0.3">
      <c r="A39" s="105" t="s">
        <v>41</v>
      </c>
      <c r="B39" s="44" t="s">
        <v>12</v>
      </c>
      <c r="C39" s="45" t="s">
        <v>8</v>
      </c>
      <c r="D39" s="9">
        <v>15600</v>
      </c>
      <c r="E39" s="9">
        <v>318969.59999999998</v>
      </c>
      <c r="F39" s="9">
        <v>23000</v>
      </c>
      <c r="G39" s="10">
        <f t="shared" si="1"/>
        <v>7.2107185136138368</v>
      </c>
      <c r="H39" s="10">
        <f t="shared" si="2"/>
        <v>147.43589743589743</v>
      </c>
    </row>
    <row r="40" spans="1:9" x14ac:dyDescent="0.3">
      <c r="A40" s="105" t="s">
        <v>42</v>
      </c>
      <c r="B40" s="44" t="s">
        <v>12</v>
      </c>
      <c r="C40" s="45" t="s">
        <v>9</v>
      </c>
      <c r="D40" s="9">
        <v>42813.8</v>
      </c>
      <c r="E40" s="9">
        <v>928718.1</v>
      </c>
      <c r="F40" s="9">
        <v>139934.6</v>
      </c>
      <c r="G40" s="10">
        <f t="shared" si="1"/>
        <v>15.067500030418271</v>
      </c>
      <c r="H40" s="10">
        <f t="shared" si="2"/>
        <v>326.84461552116375</v>
      </c>
    </row>
    <row r="41" spans="1:9" s="1" customFormat="1" x14ac:dyDescent="0.3">
      <c r="A41" s="106" t="s">
        <v>83</v>
      </c>
      <c r="B41" s="44" t="s">
        <v>12</v>
      </c>
      <c r="C41" s="45" t="s">
        <v>10</v>
      </c>
      <c r="D41" s="9">
        <v>0</v>
      </c>
      <c r="E41" s="9">
        <v>692767.5</v>
      </c>
      <c r="F41" s="9">
        <v>151450.4</v>
      </c>
      <c r="G41" s="10">
        <f t="shared" si="1"/>
        <v>21.861649110271482</v>
      </c>
      <c r="H41" s="10">
        <v>0</v>
      </c>
      <c r="I41" s="4"/>
    </row>
    <row r="42" spans="1:9" ht="27" customHeight="1" x14ac:dyDescent="0.3">
      <c r="A42" s="105" t="s">
        <v>43</v>
      </c>
      <c r="B42" s="44" t="s">
        <v>12</v>
      </c>
      <c r="C42" s="45" t="s">
        <v>12</v>
      </c>
      <c r="D42" s="9">
        <v>32031.7</v>
      </c>
      <c r="E42" s="9">
        <v>338649</v>
      </c>
      <c r="F42" s="9">
        <v>13677.7</v>
      </c>
      <c r="G42" s="10">
        <f t="shared" si="1"/>
        <v>4.0389016356168188</v>
      </c>
      <c r="H42" s="10">
        <f t="shared" si="2"/>
        <v>42.700512304997865</v>
      </c>
    </row>
    <row r="43" spans="1:9" s="2" customFormat="1" ht="15" x14ac:dyDescent="0.25">
      <c r="A43" s="96"/>
      <c r="B43" s="31"/>
      <c r="C43" s="31"/>
      <c r="D43" s="11"/>
      <c r="E43" s="11"/>
      <c r="F43" s="11"/>
      <c r="G43" s="8"/>
      <c r="H43" s="8"/>
      <c r="I43" s="4"/>
    </row>
    <row r="44" spans="1:9" x14ac:dyDescent="0.3">
      <c r="A44" s="107" t="s">
        <v>44</v>
      </c>
      <c r="B44" s="46" t="s">
        <v>13</v>
      </c>
      <c r="C44" s="47"/>
      <c r="D44" s="8">
        <f>D45+D46+D47+D48</f>
        <v>3927.7999999999997</v>
      </c>
      <c r="E44" s="8">
        <f t="shared" ref="E44:F44" si="6">E45+E46+E47+E48</f>
        <v>1050428.7</v>
      </c>
      <c r="F44" s="8">
        <f t="shared" si="6"/>
        <v>3119.1</v>
      </c>
      <c r="G44" s="8">
        <f t="shared" si="1"/>
        <v>0.29693590816777948</v>
      </c>
      <c r="H44" s="8">
        <f t="shared" si="2"/>
        <v>79.410866133713526</v>
      </c>
      <c r="I44" s="6"/>
    </row>
    <row r="45" spans="1:9" s="1" customFormat="1" x14ac:dyDescent="0.3">
      <c r="A45" s="108" t="s">
        <v>84</v>
      </c>
      <c r="B45" s="48" t="s">
        <v>13</v>
      </c>
      <c r="C45" s="49" t="s">
        <v>8</v>
      </c>
      <c r="D45" s="10">
        <v>90.2</v>
      </c>
      <c r="E45" s="10">
        <v>245.9</v>
      </c>
      <c r="F45" s="10">
        <v>0</v>
      </c>
      <c r="G45" s="10">
        <f t="shared" si="1"/>
        <v>0</v>
      </c>
      <c r="H45" s="10">
        <v>0</v>
      </c>
      <c r="I45" s="4"/>
    </row>
    <row r="46" spans="1:9" ht="27" customHeight="1" x14ac:dyDescent="0.3">
      <c r="A46" s="108" t="s">
        <v>45</v>
      </c>
      <c r="B46" s="48" t="s">
        <v>13</v>
      </c>
      <c r="C46" s="49" t="s">
        <v>10</v>
      </c>
      <c r="D46" s="9">
        <v>0</v>
      </c>
      <c r="E46" s="9">
        <v>57.8</v>
      </c>
      <c r="F46" s="9">
        <v>0</v>
      </c>
      <c r="G46" s="10">
        <f t="shared" si="1"/>
        <v>0</v>
      </c>
      <c r="H46" s="10">
        <v>0</v>
      </c>
    </row>
    <row r="47" spans="1:9" s="1" customFormat="1" ht="27" customHeight="1" x14ac:dyDescent="0.3">
      <c r="A47" s="108" t="s">
        <v>82</v>
      </c>
      <c r="B47" s="48" t="s">
        <v>13</v>
      </c>
      <c r="C47" s="49" t="s">
        <v>11</v>
      </c>
      <c r="D47" s="89">
        <v>0</v>
      </c>
      <c r="E47" s="9">
        <v>700</v>
      </c>
      <c r="F47" s="89">
        <v>0</v>
      </c>
      <c r="G47" s="10">
        <f t="shared" si="1"/>
        <v>0</v>
      </c>
      <c r="H47" s="10">
        <v>0</v>
      </c>
      <c r="I47" s="4"/>
    </row>
    <row r="48" spans="1:9" ht="15" customHeight="1" x14ac:dyDescent="0.3">
      <c r="A48" s="108" t="s">
        <v>46</v>
      </c>
      <c r="B48" s="48" t="s">
        <v>13</v>
      </c>
      <c r="C48" s="49" t="s">
        <v>12</v>
      </c>
      <c r="D48" s="9">
        <v>3837.6</v>
      </c>
      <c r="E48" s="9">
        <v>1049425</v>
      </c>
      <c r="F48" s="9">
        <v>3119.1</v>
      </c>
      <c r="G48" s="10">
        <f t="shared" si="1"/>
        <v>0.29721990613907617</v>
      </c>
      <c r="H48" s="10">
        <f t="shared" si="2"/>
        <v>81.277360850531579</v>
      </c>
    </row>
    <row r="49" spans="1:9" s="2" customFormat="1" ht="15" customHeight="1" x14ac:dyDescent="0.25">
      <c r="A49" s="109"/>
      <c r="B49" s="13"/>
      <c r="C49" s="13"/>
      <c r="D49" s="12"/>
      <c r="E49" s="12"/>
      <c r="F49" s="12"/>
      <c r="G49" s="8"/>
      <c r="H49" s="8"/>
      <c r="I49" s="4"/>
    </row>
    <row r="50" spans="1:9" x14ac:dyDescent="0.3">
      <c r="A50" s="110" t="s">
        <v>47</v>
      </c>
      <c r="B50" s="14" t="s">
        <v>14</v>
      </c>
      <c r="C50" s="14"/>
      <c r="D50" s="8">
        <f>D51+D52+D53+D54+D55+D56+D57</f>
        <v>3975436</v>
      </c>
      <c r="E50" s="8">
        <f t="shared" ref="E50:F50" si="7">E51+E52+E53+E54+E55+E56+E57</f>
        <v>27140517.899999999</v>
      </c>
      <c r="F50" s="8">
        <f t="shared" si="7"/>
        <v>4783700.5999999996</v>
      </c>
      <c r="G50" s="8">
        <f t="shared" si="1"/>
        <v>17.625679132674176</v>
      </c>
      <c r="H50" s="8">
        <f t="shared" si="2"/>
        <v>120.33147056071333</v>
      </c>
      <c r="I50" s="5"/>
    </row>
    <row r="51" spans="1:9" x14ac:dyDescent="0.3">
      <c r="A51" s="111" t="s">
        <v>48</v>
      </c>
      <c r="B51" s="15" t="s">
        <v>14</v>
      </c>
      <c r="C51" s="16" t="s">
        <v>8</v>
      </c>
      <c r="D51" s="9">
        <v>0</v>
      </c>
      <c r="E51" s="9">
        <v>211970.6</v>
      </c>
      <c r="F51" s="9">
        <v>0</v>
      </c>
      <c r="G51" s="10">
        <v>0</v>
      </c>
      <c r="H51" s="10">
        <v>0</v>
      </c>
    </row>
    <row r="52" spans="1:9" x14ac:dyDescent="0.3">
      <c r="A52" s="111" t="s">
        <v>49</v>
      </c>
      <c r="B52" s="15" t="s">
        <v>14</v>
      </c>
      <c r="C52" s="16" t="s">
        <v>9</v>
      </c>
      <c r="D52" s="9">
        <v>688380.6</v>
      </c>
      <c r="E52" s="9">
        <v>6868688.7000000002</v>
      </c>
      <c r="F52" s="9">
        <v>886404.9</v>
      </c>
      <c r="G52" s="10">
        <f t="shared" si="1"/>
        <v>12.905009074002727</v>
      </c>
      <c r="H52" s="10">
        <f t="shared" si="2"/>
        <v>128.76668807923988</v>
      </c>
    </row>
    <row r="53" spans="1:9" ht="15" customHeight="1" x14ac:dyDescent="0.3">
      <c r="A53" s="111" t="s">
        <v>81</v>
      </c>
      <c r="B53" s="15" t="s">
        <v>14</v>
      </c>
      <c r="C53" s="16" t="s">
        <v>10</v>
      </c>
      <c r="D53" s="10">
        <v>85177.7</v>
      </c>
      <c r="E53" s="10">
        <v>665969.5</v>
      </c>
      <c r="F53" s="10">
        <v>112147.9</v>
      </c>
      <c r="G53" s="10">
        <f>F53/E53%</f>
        <v>16.839795215846973</v>
      </c>
      <c r="H53" s="10">
        <f>F53/D53%</f>
        <v>131.66345181896202</v>
      </c>
    </row>
    <row r="54" spans="1:9" ht="15" customHeight="1" x14ac:dyDescent="0.3">
      <c r="A54" s="111" t="s">
        <v>50</v>
      </c>
      <c r="B54" s="15" t="s">
        <v>14</v>
      </c>
      <c r="C54" s="16" t="s">
        <v>11</v>
      </c>
      <c r="D54" s="9">
        <v>529979.6</v>
      </c>
      <c r="E54" s="9">
        <v>2714647.1</v>
      </c>
      <c r="F54" s="9">
        <v>602497.80000000005</v>
      </c>
      <c r="G54" s="10">
        <f>F54/E54%</f>
        <v>22.194332368284631</v>
      </c>
      <c r="H54" s="10">
        <f>F54/D54%</f>
        <v>113.6832059196241</v>
      </c>
    </row>
    <row r="55" spans="1:9" ht="27" customHeight="1" x14ac:dyDescent="0.3">
      <c r="A55" s="111" t="s">
        <v>51</v>
      </c>
      <c r="B55" s="15" t="s">
        <v>14</v>
      </c>
      <c r="C55" s="16" t="s">
        <v>12</v>
      </c>
      <c r="D55" s="9">
        <v>13110.2</v>
      </c>
      <c r="E55" s="9">
        <v>73064.600000000006</v>
      </c>
      <c r="F55" s="9">
        <v>13999.2</v>
      </c>
      <c r="G55" s="10">
        <f t="shared" si="1"/>
        <v>19.160030986277896</v>
      </c>
      <c r="H55" s="10">
        <f t="shared" si="2"/>
        <v>106.78097969519916</v>
      </c>
    </row>
    <row r="56" spans="1:9" ht="15" customHeight="1" x14ac:dyDescent="0.3">
      <c r="A56" s="111" t="s">
        <v>85</v>
      </c>
      <c r="B56" s="15" t="s">
        <v>14</v>
      </c>
      <c r="C56" s="16" t="s">
        <v>14</v>
      </c>
      <c r="D56" s="9">
        <v>5454.9</v>
      </c>
      <c r="E56" s="9">
        <v>27825.4</v>
      </c>
      <c r="F56" s="9">
        <v>707.9</v>
      </c>
      <c r="G56" s="10">
        <f t="shared" si="1"/>
        <v>2.5440784319362884</v>
      </c>
      <c r="H56" s="10">
        <f t="shared" si="2"/>
        <v>12.977323140662524</v>
      </c>
    </row>
    <row r="57" spans="1:9" ht="15" customHeight="1" x14ac:dyDescent="0.3">
      <c r="A57" s="111" t="s">
        <v>52</v>
      </c>
      <c r="B57" s="15" t="s">
        <v>14</v>
      </c>
      <c r="C57" s="16" t="s">
        <v>23</v>
      </c>
      <c r="D57" s="9">
        <v>2653333</v>
      </c>
      <c r="E57" s="9">
        <v>16578352</v>
      </c>
      <c r="F57" s="9">
        <v>3167942.9</v>
      </c>
      <c r="G57" s="10">
        <f t="shared" si="1"/>
        <v>19.108913238179525</v>
      </c>
      <c r="H57" s="10">
        <f t="shared" si="2"/>
        <v>119.3948479139256</v>
      </c>
    </row>
    <row r="58" spans="1:9" s="2" customFormat="1" ht="15" customHeight="1" x14ac:dyDescent="0.25">
      <c r="A58" s="112"/>
      <c r="B58" s="50"/>
      <c r="C58" s="50"/>
      <c r="D58" s="12"/>
      <c r="E58" s="12"/>
      <c r="F58" s="12"/>
      <c r="G58" s="8"/>
      <c r="H58" s="8"/>
      <c r="I58" s="4"/>
    </row>
    <row r="59" spans="1:9" x14ac:dyDescent="0.3">
      <c r="A59" s="113" t="s">
        <v>53</v>
      </c>
      <c r="B59" s="51" t="s">
        <v>34</v>
      </c>
      <c r="C59" s="52"/>
      <c r="D59" s="8">
        <f>D60+D61</f>
        <v>228033.30000000002</v>
      </c>
      <c r="E59" s="8">
        <f t="shared" ref="E59:F59" si="8">E60+E61</f>
        <v>1637844</v>
      </c>
      <c r="F59" s="8">
        <f t="shared" si="8"/>
        <v>292899</v>
      </c>
      <c r="G59" s="8">
        <f t="shared" si="1"/>
        <v>17.883204993882202</v>
      </c>
      <c r="H59" s="8">
        <f t="shared" si="2"/>
        <v>128.44571384968773</v>
      </c>
      <c r="I59" s="5"/>
    </row>
    <row r="60" spans="1:9" x14ac:dyDescent="0.3">
      <c r="A60" s="114" t="s">
        <v>54</v>
      </c>
      <c r="B60" s="53" t="s">
        <v>34</v>
      </c>
      <c r="C60" s="54" t="s">
        <v>8</v>
      </c>
      <c r="D60" s="9">
        <v>218976.2</v>
      </c>
      <c r="E60" s="9">
        <v>1585892.2</v>
      </c>
      <c r="F60" s="9">
        <v>282767.09999999998</v>
      </c>
      <c r="G60" s="10">
        <f t="shared" si="1"/>
        <v>17.830158947751933</v>
      </c>
      <c r="H60" s="10">
        <f t="shared" si="2"/>
        <v>129.13143072169484</v>
      </c>
    </row>
    <row r="61" spans="1:9" ht="15" customHeight="1" x14ac:dyDescent="0.3">
      <c r="A61" s="114" t="s">
        <v>55</v>
      </c>
      <c r="B61" s="53" t="s">
        <v>34</v>
      </c>
      <c r="C61" s="54" t="s">
        <v>11</v>
      </c>
      <c r="D61" s="9">
        <v>9057.1</v>
      </c>
      <c r="E61" s="9">
        <v>51951.8</v>
      </c>
      <c r="F61" s="9">
        <v>10131.9</v>
      </c>
      <c r="G61" s="10">
        <f t="shared" si="1"/>
        <v>19.502500394596527</v>
      </c>
      <c r="H61" s="10">
        <f t="shared" si="2"/>
        <v>111.86693312428923</v>
      </c>
    </row>
    <row r="62" spans="1:9" s="2" customFormat="1" ht="15" customHeight="1" x14ac:dyDescent="0.25">
      <c r="A62" s="115"/>
      <c r="B62" s="55"/>
      <c r="C62" s="55"/>
      <c r="D62" s="12"/>
      <c r="E62" s="12"/>
      <c r="F62" s="12"/>
      <c r="G62" s="8"/>
      <c r="H62" s="8"/>
      <c r="I62" s="4"/>
    </row>
    <row r="63" spans="1:9" x14ac:dyDescent="0.3">
      <c r="A63" s="116" t="s">
        <v>56</v>
      </c>
      <c r="B63" s="56" t="s">
        <v>23</v>
      </c>
      <c r="C63" s="57"/>
      <c r="D63" s="8">
        <f>D64+D65+D66+D67+D68+D69</f>
        <v>1932518.8</v>
      </c>
      <c r="E63" s="8">
        <f t="shared" ref="E63:F63" si="9">E64+E65+E66+E67+E68+E69</f>
        <v>11090949.199999999</v>
      </c>
      <c r="F63" s="8">
        <f t="shared" si="9"/>
        <v>2794942</v>
      </c>
      <c r="G63" s="8">
        <f t="shared" si="1"/>
        <v>25.200205587453237</v>
      </c>
      <c r="H63" s="8">
        <f t="shared" si="2"/>
        <v>144.62689832564629</v>
      </c>
      <c r="I63" s="5"/>
    </row>
    <row r="64" spans="1:9" ht="15" customHeight="1" x14ac:dyDescent="0.3">
      <c r="A64" s="117" t="s">
        <v>57</v>
      </c>
      <c r="B64" s="58" t="s">
        <v>23</v>
      </c>
      <c r="C64" s="59" t="s">
        <v>8</v>
      </c>
      <c r="D64" s="9">
        <v>882724.9</v>
      </c>
      <c r="E64" s="9">
        <v>5429322</v>
      </c>
      <c r="F64" s="9">
        <v>1614049</v>
      </c>
      <c r="G64" s="10">
        <f t="shared" si="1"/>
        <v>29.728371240460593</v>
      </c>
      <c r="H64" s="10">
        <f t="shared" si="2"/>
        <v>182.84847295006634</v>
      </c>
    </row>
    <row r="65" spans="1:9" x14ac:dyDescent="0.3">
      <c r="A65" s="117" t="s">
        <v>58</v>
      </c>
      <c r="B65" s="58" t="s">
        <v>23</v>
      </c>
      <c r="C65" s="58" t="s">
        <v>9</v>
      </c>
      <c r="D65" s="9">
        <v>872484.4</v>
      </c>
      <c r="E65" s="9">
        <v>4136108.2</v>
      </c>
      <c r="F65" s="9">
        <v>1032396.8</v>
      </c>
      <c r="G65" s="10">
        <f t="shared" si="1"/>
        <v>24.960584928605108</v>
      </c>
      <c r="H65" s="10">
        <f t="shared" si="2"/>
        <v>118.32839647333522</v>
      </c>
    </row>
    <row r="66" spans="1:9" x14ac:dyDescent="0.3">
      <c r="A66" s="117" t="s">
        <v>59</v>
      </c>
      <c r="B66" s="58" t="s">
        <v>23</v>
      </c>
      <c r="C66" s="59" t="s">
        <v>11</v>
      </c>
      <c r="D66" s="9">
        <v>21032.799999999999</v>
      </c>
      <c r="E66" s="9">
        <v>123196.1</v>
      </c>
      <c r="F66" s="9">
        <v>22356.2</v>
      </c>
      <c r="G66" s="10">
        <f t="shared" si="1"/>
        <v>18.146840687326954</v>
      </c>
      <c r="H66" s="10">
        <f t="shared" si="2"/>
        <v>106.29207713666274</v>
      </c>
    </row>
    <row r="67" spans="1:9" ht="15" customHeight="1" x14ac:dyDescent="0.3">
      <c r="A67" s="117" t="s">
        <v>60</v>
      </c>
      <c r="B67" s="58" t="s">
        <v>23</v>
      </c>
      <c r="C67" s="59" t="s">
        <v>12</v>
      </c>
      <c r="D67" s="9">
        <v>77688.899999999994</v>
      </c>
      <c r="E67" s="9">
        <v>141868.6</v>
      </c>
      <c r="F67" s="9">
        <v>31186.3</v>
      </c>
      <c r="G67" s="10">
        <f t="shared" si="1"/>
        <v>21.98252467424081</v>
      </c>
      <c r="H67" s="10">
        <f t="shared" si="2"/>
        <v>40.142542885791926</v>
      </c>
    </row>
    <row r="68" spans="1:9" ht="27" customHeight="1" x14ac:dyDescent="0.3">
      <c r="A68" s="118" t="s">
        <v>61</v>
      </c>
      <c r="B68" s="60" t="s">
        <v>23</v>
      </c>
      <c r="C68" s="61" t="s">
        <v>13</v>
      </c>
      <c r="D68" s="9">
        <v>42050</v>
      </c>
      <c r="E68" s="9">
        <v>215086.9</v>
      </c>
      <c r="F68" s="9">
        <v>44350</v>
      </c>
      <c r="G68" s="10">
        <f t="shared" si="1"/>
        <v>20.619572833120007</v>
      </c>
      <c r="H68" s="10">
        <f t="shared" si="2"/>
        <v>105.46967895362664</v>
      </c>
    </row>
    <row r="69" spans="1:9" ht="15" customHeight="1" x14ac:dyDescent="0.3">
      <c r="A69" s="118" t="s">
        <v>62</v>
      </c>
      <c r="B69" s="60" t="s">
        <v>23</v>
      </c>
      <c r="C69" s="61" t="s">
        <v>23</v>
      </c>
      <c r="D69" s="9">
        <v>36537.800000000003</v>
      </c>
      <c r="E69" s="9">
        <v>1045367.4</v>
      </c>
      <c r="F69" s="9">
        <v>50603.7</v>
      </c>
      <c r="G69" s="10">
        <f t="shared" ref="G69:G96" si="10">F69/E69%</f>
        <v>4.8407574217447369</v>
      </c>
      <c r="H69" s="10">
        <f t="shared" ref="H69:H96" si="11">F69/D69%</f>
        <v>138.496844363919</v>
      </c>
    </row>
    <row r="70" spans="1:9" s="2" customFormat="1" ht="15" customHeight="1" x14ac:dyDescent="0.25">
      <c r="A70" s="119"/>
      <c r="B70" s="62"/>
      <c r="C70" s="62"/>
      <c r="D70" s="12"/>
      <c r="E70" s="12"/>
      <c r="F70" s="12"/>
      <c r="G70" s="8"/>
      <c r="H70" s="8"/>
      <c r="I70" s="4"/>
    </row>
    <row r="71" spans="1:9" x14ac:dyDescent="0.3">
      <c r="A71" s="120" t="s">
        <v>63</v>
      </c>
      <c r="B71" s="63" t="s">
        <v>37</v>
      </c>
      <c r="C71" s="64"/>
      <c r="D71" s="8">
        <f>D72+D73+D74+D75+D76</f>
        <v>4254537.9000000004</v>
      </c>
      <c r="E71" s="8">
        <f t="shared" ref="E71:F71" si="12">E72+E73+E74+E75+E76</f>
        <v>22881031.100000001</v>
      </c>
      <c r="F71" s="8">
        <f t="shared" si="12"/>
        <v>5138797.9000000004</v>
      </c>
      <c r="G71" s="8">
        <f t="shared" si="10"/>
        <v>22.458768914483056</v>
      </c>
      <c r="H71" s="8">
        <f t="shared" si="11"/>
        <v>120.78392579368021</v>
      </c>
      <c r="I71" s="5"/>
    </row>
    <row r="72" spans="1:9" x14ac:dyDescent="0.3">
      <c r="A72" s="121" t="s">
        <v>64</v>
      </c>
      <c r="B72" s="65" t="s">
        <v>37</v>
      </c>
      <c r="C72" s="66" t="s">
        <v>8</v>
      </c>
      <c r="D72" s="9">
        <v>46182.8</v>
      </c>
      <c r="E72" s="9">
        <v>196701.7</v>
      </c>
      <c r="F72" s="9">
        <v>46737.4</v>
      </c>
      <c r="G72" s="10">
        <f t="shared" si="10"/>
        <v>23.760547061870842</v>
      </c>
      <c r="H72" s="10">
        <f t="shared" si="11"/>
        <v>101.20087998129173</v>
      </c>
    </row>
    <row r="73" spans="1:9" ht="16.5" customHeight="1" x14ac:dyDescent="0.3">
      <c r="A73" s="121" t="s">
        <v>65</v>
      </c>
      <c r="B73" s="65" t="s">
        <v>37</v>
      </c>
      <c r="C73" s="66" t="s">
        <v>9</v>
      </c>
      <c r="D73" s="9">
        <v>518300.9</v>
      </c>
      <c r="E73" s="9">
        <v>3248616.7</v>
      </c>
      <c r="F73" s="9">
        <v>578958</v>
      </c>
      <c r="G73" s="10">
        <f t="shared" si="10"/>
        <v>17.821677762107175</v>
      </c>
      <c r="H73" s="10">
        <f t="shared" si="11"/>
        <v>111.70306669349793</v>
      </c>
    </row>
    <row r="74" spans="1:9" ht="15" customHeight="1" x14ac:dyDescent="0.3">
      <c r="A74" s="121" t="s">
        <v>66</v>
      </c>
      <c r="B74" s="65" t="s">
        <v>37</v>
      </c>
      <c r="C74" s="66" t="s">
        <v>10</v>
      </c>
      <c r="D74" s="9">
        <v>2861494.4</v>
      </c>
      <c r="E74" s="9">
        <v>14094600.4</v>
      </c>
      <c r="F74" s="9">
        <v>3648936.1</v>
      </c>
      <c r="G74" s="10">
        <f t="shared" si="10"/>
        <v>25.888893593606241</v>
      </c>
      <c r="H74" s="10">
        <f t="shared" si="11"/>
        <v>127.51854765118534</v>
      </c>
    </row>
    <row r="75" spans="1:9" ht="15" customHeight="1" x14ac:dyDescent="0.3">
      <c r="A75" s="121" t="s">
        <v>67</v>
      </c>
      <c r="B75" s="65" t="s">
        <v>37</v>
      </c>
      <c r="C75" s="66" t="s">
        <v>11</v>
      </c>
      <c r="D75" s="9">
        <v>688179.9</v>
      </c>
      <c r="E75" s="9">
        <v>4592477.3</v>
      </c>
      <c r="F75" s="9">
        <v>732310.9</v>
      </c>
      <c r="G75" s="10">
        <f t="shared" si="10"/>
        <v>15.94587958006891</v>
      </c>
      <c r="H75" s="10">
        <f t="shared" si="11"/>
        <v>106.41271272235647</v>
      </c>
    </row>
    <row r="76" spans="1:9" ht="15" customHeight="1" x14ac:dyDescent="0.3">
      <c r="A76" s="121" t="s">
        <v>68</v>
      </c>
      <c r="B76" s="65" t="s">
        <v>37</v>
      </c>
      <c r="C76" s="66" t="s">
        <v>13</v>
      </c>
      <c r="D76" s="9">
        <v>140379.9</v>
      </c>
      <c r="E76" s="9">
        <v>748635</v>
      </c>
      <c r="F76" s="9">
        <v>131855.5</v>
      </c>
      <c r="G76" s="10">
        <f t="shared" si="10"/>
        <v>17.612788608600987</v>
      </c>
      <c r="H76" s="10">
        <f t="shared" si="11"/>
        <v>93.927620692136131</v>
      </c>
    </row>
    <row r="77" spans="1:9" s="2" customFormat="1" ht="15" customHeight="1" x14ac:dyDescent="0.25">
      <c r="A77" s="122"/>
      <c r="B77" s="67"/>
      <c r="C77" s="67"/>
      <c r="D77" s="12"/>
      <c r="E77" s="12"/>
      <c r="F77" s="12"/>
      <c r="G77" s="8"/>
      <c r="H77" s="8"/>
      <c r="I77" s="4"/>
    </row>
    <row r="78" spans="1:9" x14ac:dyDescent="0.3">
      <c r="A78" s="123" t="s">
        <v>69</v>
      </c>
      <c r="B78" s="68" t="s">
        <v>15</v>
      </c>
      <c r="C78" s="69"/>
      <c r="D78" s="8">
        <f>D79+D80+D81+D82</f>
        <v>329849.7</v>
      </c>
      <c r="E78" s="8">
        <f t="shared" ref="E78:F78" si="13">E79+E80+E81+E82</f>
        <v>4413058.1000000006</v>
      </c>
      <c r="F78" s="8">
        <f t="shared" si="13"/>
        <v>607285.79999999993</v>
      </c>
      <c r="G78" s="8">
        <f t="shared" si="10"/>
        <v>13.761110464419216</v>
      </c>
      <c r="H78" s="8">
        <f t="shared" si="11"/>
        <v>184.10985366971681</v>
      </c>
      <c r="I78" s="5"/>
    </row>
    <row r="79" spans="1:9" x14ac:dyDescent="0.3">
      <c r="A79" s="124" t="s">
        <v>70</v>
      </c>
      <c r="B79" s="70" t="s">
        <v>15</v>
      </c>
      <c r="C79" s="71" t="s">
        <v>8</v>
      </c>
      <c r="D79" s="9">
        <v>43297.9</v>
      </c>
      <c r="E79" s="9">
        <v>326998.09999999998</v>
      </c>
      <c r="F79" s="9">
        <v>27089.599999999999</v>
      </c>
      <c r="G79" s="10">
        <f t="shared" si="10"/>
        <v>8.2843294808134971</v>
      </c>
      <c r="H79" s="10">
        <f t="shared" si="11"/>
        <v>62.565620965450968</v>
      </c>
    </row>
    <row r="80" spans="1:9" x14ac:dyDescent="0.3">
      <c r="A80" s="124" t="s">
        <v>71</v>
      </c>
      <c r="B80" s="70" t="s">
        <v>15</v>
      </c>
      <c r="C80" s="71" t="s">
        <v>9</v>
      </c>
      <c r="D80" s="9">
        <v>99583</v>
      </c>
      <c r="E80" s="9">
        <v>2797065.7</v>
      </c>
      <c r="F80" s="9">
        <v>327369.8</v>
      </c>
      <c r="G80" s="10">
        <f t="shared" si="10"/>
        <v>11.704043991530122</v>
      </c>
      <c r="H80" s="10">
        <f t="shared" si="11"/>
        <v>328.74064850426277</v>
      </c>
    </row>
    <row r="81" spans="1:9" x14ac:dyDescent="0.3">
      <c r="A81" s="124" t="s">
        <v>72</v>
      </c>
      <c r="B81" s="70" t="s">
        <v>15</v>
      </c>
      <c r="C81" s="71" t="s">
        <v>10</v>
      </c>
      <c r="D81" s="9">
        <v>182574.1</v>
      </c>
      <c r="E81" s="9">
        <v>1258470.3</v>
      </c>
      <c r="F81" s="9">
        <v>247675.3</v>
      </c>
      <c r="G81" s="10">
        <f t="shared" si="10"/>
        <v>19.680663103451863</v>
      </c>
      <c r="H81" s="10">
        <f t="shared" si="11"/>
        <v>135.65741252455851</v>
      </c>
    </row>
    <row r="82" spans="1:9" ht="15" customHeight="1" x14ac:dyDescent="0.3">
      <c r="A82" s="124" t="s">
        <v>73</v>
      </c>
      <c r="B82" s="70" t="s">
        <v>15</v>
      </c>
      <c r="C82" s="71" t="s">
        <v>12</v>
      </c>
      <c r="D82" s="9">
        <v>4394.7</v>
      </c>
      <c r="E82" s="9">
        <v>30524</v>
      </c>
      <c r="F82" s="9">
        <v>5151.1000000000004</v>
      </c>
      <c r="G82" s="10">
        <f t="shared" si="10"/>
        <v>16.875573319355262</v>
      </c>
      <c r="H82" s="10">
        <f t="shared" si="11"/>
        <v>117.2116412951965</v>
      </c>
    </row>
    <row r="83" spans="1:9" s="2" customFormat="1" ht="15" customHeight="1" x14ac:dyDescent="0.25">
      <c r="A83" s="125"/>
      <c r="B83" s="72"/>
      <c r="C83" s="72"/>
      <c r="D83" s="31"/>
      <c r="E83" s="12"/>
      <c r="F83" s="31"/>
      <c r="G83" s="8"/>
      <c r="H83" s="8"/>
      <c r="I83" s="4"/>
    </row>
    <row r="84" spans="1:9" ht="18" customHeight="1" x14ac:dyDescent="0.3">
      <c r="A84" s="126" t="s">
        <v>74</v>
      </c>
      <c r="B84" s="73" t="s">
        <v>39</v>
      </c>
      <c r="C84" s="74"/>
      <c r="D84" s="8">
        <f>D85+D86+D87</f>
        <v>55354.5</v>
      </c>
      <c r="E84" s="8">
        <f t="shared" ref="E84:F84" si="14">E85+E86+E87</f>
        <v>246521.60000000001</v>
      </c>
      <c r="F84" s="8">
        <f t="shared" si="14"/>
        <v>54295.199999999997</v>
      </c>
      <c r="G84" s="8">
        <f t="shared" si="10"/>
        <v>22.024520366572339</v>
      </c>
      <c r="H84" s="8">
        <f t="shared" si="11"/>
        <v>98.086334444354122</v>
      </c>
      <c r="I84" s="5"/>
    </row>
    <row r="85" spans="1:9" x14ac:dyDescent="0.3">
      <c r="A85" s="127" t="s">
        <v>75</v>
      </c>
      <c r="B85" s="75" t="s">
        <v>39</v>
      </c>
      <c r="C85" s="76" t="s">
        <v>8</v>
      </c>
      <c r="D85" s="9">
        <v>18978</v>
      </c>
      <c r="E85" s="9">
        <v>69236</v>
      </c>
      <c r="F85" s="9">
        <v>19459.099999999999</v>
      </c>
      <c r="G85" s="10">
        <f t="shared" si="10"/>
        <v>28.105465364839098</v>
      </c>
      <c r="H85" s="10">
        <f t="shared" si="11"/>
        <v>102.53504057329539</v>
      </c>
    </row>
    <row r="86" spans="1:9" ht="18" customHeight="1" x14ac:dyDescent="0.3">
      <c r="A86" s="127" t="s">
        <v>76</v>
      </c>
      <c r="B86" s="75" t="s">
        <v>39</v>
      </c>
      <c r="C86" s="76" t="s">
        <v>9</v>
      </c>
      <c r="D86" s="9">
        <v>28836.400000000001</v>
      </c>
      <c r="E86" s="9">
        <v>123753.5</v>
      </c>
      <c r="F86" s="9">
        <v>24695.3</v>
      </c>
      <c r="G86" s="10">
        <f t="shared" si="10"/>
        <v>19.955233589353025</v>
      </c>
      <c r="H86" s="10">
        <f t="shared" si="11"/>
        <v>85.639330845736623</v>
      </c>
    </row>
    <row r="87" spans="1:9" ht="15" customHeight="1" x14ac:dyDescent="0.3">
      <c r="A87" s="127" t="s">
        <v>77</v>
      </c>
      <c r="B87" s="75" t="s">
        <v>39</v>
      </c>
      <c r="C87" s="76" t="s">
        <v>11</v>
      </c>
      <c r="D87" s="9">
        <v>7540.1</v>
      </c>
      <c r="E87" s="9">
        <v>53532.1</v>
      </c>
      <c r="F87" s="9">
        <v>10140.799999999999</v>
      </c>
      <c r="G87" s="10">
        <f t="shared" si="10"/>
        <v>18.943400314951212</v>
      </c>
      <c r="H87" s="10">
        <f t="shared" si="11"/>
        <v>134.49158499224146</v>
      </c>
    </row>
    <row r="88" spans="1:9" s="2" customFormat="1" ht="15" customHeight="1" x14ac:dyDescent="0.25">
      <c r="A88" s="128"/>
      <c r="B88" s="77"/>
      <c r="C88" s="77"/>
      <c r="D88" s="12"/>
      <c r="E88" s="12"/>
      <c r="F88" s="12"/>
      <c r="G88" s="8"/>
      <c r="H88" s="8"/>
      <c r="I88" s="4"/>
    </row>
    <row r="89" spans="1:9" ht="24.6" customHeight="1" x14ac:dyDescent="0.3">
      <c r="A89" s="129" t="s">
        <v>88</v>
      </c>
      <c r="B89" s="78" t="s">
        <v>16</v>
      </c>
      <c r="C89" s="79"/>
      <c r="D89" s="8">
        <f>D90</f>
        <v>811.7</v>
      </c>
      <c r="E89" s="8">
        <f t="shared" ref="E89:F89" si="15">E90</f>
        <v>168250.7</v>
      </c>
      <c r="F89" s="8">
        <f t="shared" si="15"/>
        <v>0</v>
      </c>
      <c r="G89" s="8">
        <f t="shared" si="10"/>
        <v>0</v>
      </c>
      <c r="H89" s="8">
        <v>0</v>
      </c>
      <c r="I89" s="5"/>
    </row>
    <row r="90" spans="1:9" ht="27" customHeight="1" x14ac:dyDescent="0.3">
      <c r="A90" s="130" t="s">
        <v>89</v>
      </c>
      <c r="B90" s="80" t="s">
        <v>16</v>
      </c>
      <c r="C90" s="81" t="s">
        <v>8</v>
      </c>
      <c r="D90" s="9">
        <v>811.7</v>
      </c>
      <c r="E90" s="9">
        <v>168250.7</v>
      </c>
      <c r="F90" s="9">
        <v>0</v>
      </c>
      <c r="G90" s="10">
        <f t="shared" si="10"/>
        <v>0</v>
      </c>
      <c r="H90" s="10">
        <v>0</v>
      </c>
    </row>
    <row r="91" spans="1:9" s="1" customFormat="1" ht="15" customHeight="1" x14ac:dyDescent="0.25">
      <c r="A91" s="131"/>
      <c r="B91" s="82"/>
      <c r="C91" s="82"/>
      <c r="D91" s="12"/>
      <c r="E91" s="12"/>
      <c r="F91" s="12"/>
      <c r="G91" s="8"/>
      <c r="H91" s="8"/>
      <c r="I91" s="4"/>
    </row>
    <row r="92" spans="1:9" ht="29.4" customHeight="1" x14ac:dyDescent="0.3">
      <c r="A92" s="134" t="s">
        <v>86</v>
      </c>
      <c r="B92" s="83" t="s">
        <v>26</v>
      </c>
      <c r="C92" s="84"/>
      <c r="D92" s="8">
        <f>D93+D94+D95</f>
        <v>907529.3</v>
      </c>
      <c r="E92" s="8">
        <f t="shared" ref="E92:F92" si="16">E93+E94+E95</f>
        <v>4209911.7</v>
      </c>
      <c r="F92" s="8">
        <f t="shared" si="16"/>
        <v>1010746.4999999999</v>
      </c>
      <c r="G92" s="8">
        <f t="shared" si="10"/>
        <v>24.008733959907044</v>
      </c>
      <c r="H92" s="8">
        <f t="shared" si="11"/>
        <v>111.37342893502171</v>
      </c>
      <c r="I92" s="5"/>
    </row>
    <row r="93" spans="1:9" ht="39.9" customHeight="1" x14ac:dyDescent="0.3">
      <c r="A93" s="132" t="s">
        <v>78</v>
      </c>
      <c r="B93" s="85" t="s">
        <v>26</v>
      </c>
      <c r="C93" s="86" t="s">
        <v>8</v>
      </c>
      <c r="D93" s="9">
        <v>720348</v>
      </c>
      <c r="E93" s="9">
        <v>2962547</v>
      </c>
      <c r="F93" s="9">
        <v>740636.7</v>
      </c>
      <c r="G93" s="10">
        <f t="shared" si="10"/>
        <v>24.99999831226306</v>
      </c>
      <c r="H93" s="10">
        <f t="shared" si="11"/>
        <v>102.81651368505223</v>
      </c>
    </row>
    <row r="94" spans="1:9" x14ac:dyDescent="0.3">
      <c r="A94" s="132" t="s">
        <v>79</v>
      </c>
      <c r="B94" s="85" t="s">
        <v>26</v>
      </c>
      <c r="C94" s="86" t="s">
        <v>9</v>
      </c>
      <c r="D94" s="9">
        <v>177452.79999999999</v>
      </c>
      <c r="E94" s="9">
        <v>883586.8</v>
      </c>
      <c r="F94" s="9">
        <v>191622.7</v>
      </c>
      <c r="G94" s="10">
        <f t="shared" si="10"/>
        <v>21.686912932606056</v>
      </c>
      <c r="H94" s="10">
        <f t="shared" si="11"/>
        <v>107.98516563277674</v>
      </c>
    </row>
    <row r="95" spans="1:9" ht="15" customHeight="1" x14ac:dyDescent="0.3">
      <c r="A95" s="132" t="s">
        <v>80</v>
      </c>
      <c r="B95" s="85" t="s">
        <v>26</v>
      </c>
      <c r="C95" s="86" t="s">
        <v>10</v>
      </c>
      <c r="D95" s="9">
        <v>9728.5</v>
      </c>
      <c r="E95" s="9">
        <v>363777.9</v>
      </c>
      <c r="F95" s="9">
        <v>78487.100000000006</v>
      </c>
      <c r="G95" s="10">
        <f t="shared" si="10"/>
        <v>21.575554754700601</v>
      </c>
      <c r="H95" s="10">
        <f t="shared" si="11"/>
        <v>806.77493961042308</v>
      </c>
    </row>
    <row r="96" spans="1:9" x14ac:dyDescent="0.3">
      <c r="A96" s="133" t="s">
        <v>102</v>
      </c>
      <c r="B96" s="87"/>
      <c r="C96" s="88"/>
      <c r="D96" s="8">
        <f>D4+D14+D19+D25+D38+D44+D50+D59+D63+D71+D78+D84+D89+D92</f>
        <v>15505005.199999999</v>
      </c>
      <c r="E96" s="8">
        <f t="shared" ref="E96:F96" si="17">E4+E14+E19+E25+E38+E44+E50+E59+E63+E71+E78+E84+E89+E92</f>
        <v>108493303.5</v>
      </c>
      <c r="F96" s="8">
        <f t="shared" si="17"/>
        <v>18266872.699999999</v>
      </c>
      <c r="G96" s="8">
        <f t="shared" si="10"/>
        <v>16.836866526052457</v>
      </c>
      <c r="H96" s="8">
        <f t="shared" si="11"/>
        <v>117.81274797637604</v>
      </c>
      <c r="I96" s="5"/>
    </row>
    <row r="97" spans="1:8" ht="15" x14ac:dyDescent="0.25">
      <c r="A97" s="7"/>
      <c r="B97" s="7"/>
      <c r="C97" s="7"/>
      <c r="D97" s="30"/>
      <c r="E97" s="3"/>
      <c r="F97" s="3"/>
      <c r="G97" s="30"/>
      <c r="H97" s="30"/>
    </row>
    <row r="98" spans="1:8" ht="15" x14ac:dyDescent="0.25">
      <c r="A98" s="7"/>
      <c r="B98" s="7"/>
      <c r="C98" s="7"/>
      <c r="D98" s="30"/>
      <c r="E98" s="30"/>
      <c r="F98" s="30"/>
      <c r="G98" s="30"/>
      <c r="H98" s="30"/>
    </row>
    <row r="99" spans="1:8" ht="15" x14ac:dyDescent="0.25">
      <c r="A99" s="7"/>
      <c r="B99" s="7"/>
      <c r="C99" s="7"/>
      <c r="D99" s="30"/>
      <c r="E99" s="30"/>
      <c r="F99" s="30"/>
      <c r="G99" s="30"/>
      <c r="H99" s="30"/>
    </row>
    <row r="100" spans="1:8" ht="15" x14ac:dyDescent="0.25">
      <c r="A100" s="7"/>
      <c r="B100" s="7"/>
      <c r="C100" s="7"/>
      <c r="D100" s="7"/>
      <c r="F100" s="7"/>
    </row>
    <row r="101" spans="1:8" ht="15" x14ac:dyDescent="0.25">
      <c r="A101" s="7"/>
      <c r="B101" s="7"/>
      <c r="C101" s="7"/>
      <c r="D101" s="7"/>
      <c r="F101" s="7"/>
    </row>
    <row r="102" spans="1:8" ht="15" x14ac:dyDescent="0.25">
      <c r="A102" s="7"/>
      <c r="B102" s="7"/>
      <c r="C102" s="7"/>
      <c r="D102" s="7"/>
      <c r="F102" s="7"/>
    </row>
    <row r="103" spans="1:8" ht="15" x14ac:dyDescent="0.25">
      <c r="A103" s="7"/>
      <c r="B103" s="7"/>
      <c r="C103" s="7"/>
      <c r="D103" s="7"/>
      <c r="F103" s="7"/>
    </row>
    <row r="104" spans="1:8" ht="15" x14ac:dyDescent="0.25">
      <c r="A104" s="7"/>
      <c r="B104" s="7"/>
      <c r="C104" s="7"/>
      <c r="D104" s="7"/>
      <c r="F104" s="7"/>
    </row>
    <row r="105" spans="1:8" ht="15" x14ac:dyDescent="0.25">
      <c r="A105" s="7"/>
      <c r="B105" s="7"/>
      <c r="C105" s="7"/>
      <c r="D105" s="7"/>
      <c r="F105" s="7"/>
    </row>
    <row r="106" spans="1:8" ht="15" x14ac:dyDescent="0.25">
      <c r="A106" s="7"/>
      <c r="B106" s="7"/>
      <c r="C106" s="7"/>
      <c r="D106" s="7"/>
      <c r="F106" s="7"/>
    </row>
    <row r="107" spans="1:8" ht="15" x14ac:dyDescent="0.25">
      <c r="A107" s="7"/>
      <c r="B107" s="7"/>
      <c r="C107" s="7"/>
      <c r="D107" s="7"/>
      <c r="F107" s="7"/>
    </row>
    <row r="108" spans="1:8" ht="15" x14ac:dyDescent="0.25">
      <c r="A108" s="7"/>
      <c r="B108" s="7"/>
      <c r="C108" s="7"/>
      <c r="D108" s="7"/>
      <c r="F108" s="7"/>
    </row>
    <row r="109" spans="1:8" ht="15" x14ac:dyDescent="0.25">
      <c r="A109" s="7"/>
      <c r="B109" s="7"/>
      <c r="C109" s="7"/>
      <c r="D109" s="7"/>
      <c r="F109" s="7"/>
    </row>
    <row r="110" spans="1:8" ht="15" x14ac:dyDescent="0.25">
      <c r="A110" s="7"/>
      <c r="B110" s="7"/>
      <c r="C110" s="7"/>
      <c r="D110" s="7"/>
      <c r="F110" s="7"/>
    </row>
    <row r="111" spans="1:8" ht="15" x14ac:dyDescent="0.25">
      <c r="A111" s="7"/>
      <c r="B111" s="7"/>
      <c r="C111" s="7"/>
      <c r="D111" s="7"/>
      <c r="F111" s="7"/>
    </row>
    <row r="112" spans="1:8" ht="15" x14ac:dyDescent="0.25">
      <c r="A112" s="7"/>
      <c r="B112" s="7"/>
      <c r="C112" s="7"/>
      <c r="D112" s="7"/>
      <c r="F112" s="7"/>
    </row>
    <row r="113" spans="1:6" ht="15" x14ac:dyDescent="0.25">
      <c r="A113" s="7"/>
      <c r="B113" s="7"/>
      <c r="C113" s="7"/>
      <c r="D113" s="7"/>
      <c r="F113" s="7"/>
    </row>
  </sheetData>
  <autoFilter ref="A3:I98"/>
  <mergeCells count="2">
    <mergeCell ref="A2:H2"/>
    <mergeCell ref="A1:H1"/>
  </mergeCells>
  <pageMargins left="0.78740157480314965" right="0.31496062992125984" top="0.70866141732283472" bottom="0.70866141732283472" header="0.31496062992125984" footer="0.31496062992125984"/>
  <pageSetup paperSize="9" scale="77" fitToHeight="0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Шалатова</dc:creator>
  <cp:lastModifiedBy>Давыдова</cp:lastModifiedBy>
  <cp:lastPrinted>2025-05-23T12:02:06Z</cp:lastPrinted>
  <dcterms:created xsi:type="dcterms:W3CDTF">2015-05-15T06:55:54Z</dcterms:created>
  <dcterms:modified xsi:type="dcterms:W3CDTF">2025-06-02T12:54:36Z</dcterms:modified>
</cp:coreProperties>
</file>