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8800" windowHeight="11436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Print_Titles" localSheetId="0">Лист1!$4:$5</definedName>
    <definedName name="_xlnm.Print_Area" localSheetId="0">Лист1!$A$1:$G$69</definedName>
  </definedNames>
  <calcPr calcId="162913"/>
</workbook>
</file>

<file path=xl/calcChain.xml><?xml version="1.0" encoding="utf-8"?>
<calcChain xmlns="http://schemas.openxmlformats.org/spreadsheetml/2006/main">
  <c r="C30" i="1" l="1"/>
  <c r="D21" i="1"/>
  <c r="G8" i="1" l="1"/>
  <c r="G9" i="1"/>
  <c r="G10" i="1"/>
  <c r="G13" i="1"/>
  <c r="G14" i="1"/>
  <c r="G16" i="1"/>
  <c r="G17" i="1"/>
  <c r="G18" i="1"/>
  <c r="G19" i="1"/>
  <c r="G21" i="1"/>
  <c r="G22" i="1"/>
  <c r="G23" i="1"/>
  <c r="G24" i="1"/>
  <c r="G25" i="1"/>
  <c r="G26" i="1"/>
  <c r="G27" i="1"/>
  <c r="G28" i="1"/>
  <c r="G29" i="1"/>
  <c r="G30" i="1"/>
  <c r="G31" i="1"/>
  <c r="G33" i="1"/>
  <c r="G34" i="1"/>
  <c r="G35" i="1"/>
  <c r="G37" i="1"/>
  <c r="G38" i="1"/>
  <c r="G39" i="1"/>
  <c r="G41" i="1"/>
  <c r="G43" i="1"/>
  <c r="G44" i="1"/>
  <c r="G45" i="1"/>
  <c r="G46" i="1"/>
  <c r="G47" i="1"/>
  <c r="G48" i="1"/>
  <c r="G49" i="1"/>
  <c r="G50" i="1"/>
  <c r="G52" i="1"/>
  <c r="G53" i="1"/>
  <c r="G54" i="1"/>
  <c r="G55" i="1"/>
  <c r="G56" i="1"/>
  <c r="G57" i="1"/>
  <c r="G58" i="1"/>
  <c r="G59" i="1"/>
  <c r="G60" i="1"/>
  <c r="G61" i="1"/>
  <c r="G62" i="1"/>
  <c r="G63" i="1"/>
  <c r="G65" i="1"/>
  <c r="G67" i="1"/>
  <c r="G68" i="1"/>
  <c r="E8" i="1"/>
  <c r="E9" i="1"/>
  <c r="E10" i="1"/>
  <c r="E11" i="1"/>
  <c r="E12" i="1"/>
  <c r="E13" i="1"/>
  <c r="E14" i="1"/>
  <c r="E16" i="1"/>
  <c r="E17" i="1"/>
  <c r="E18" i="1"/>
  <c r="E19" i="1"/>
  <c r="E21" i="1"/>
  <c r="E22" i="1"/>
  <c r="E23" i="1"/>
  <c r="E24" i="1"/>
  <c r="E25" i="1"/>
  <c r="E26" i="1"/>
  <c r="E27" i="1"/>
  <c r="E28" i="1"/>
  <c r="E29" i="1"/>
  <c r="E30" i="1"/>
  <c r="E31" i="1"/>
  <c r="E33" i="1"/>
  <c r="E34" i="1"/>
  <c r="E35" i="1"/>
  <c r="E36" i="1"/>
  <c r="E37" i="1"/>
  <c r="E38" i="1"/>
  <c r="E39" i="1"/>
  <c r="E40" i="1"/>
  <c r="E41" i="1"/>
  <c r="E44" i="1"/>
  <c r="E45" i="1"/>
  <c r="E46" i="1"/>
  <c r="E47" i="1"/>
  <c r="E48" i="1"/>
  <c r="E49" i="1"/>
  <c r="E50" i="1"/>
  <c r="E51" i="1"/>
  <c r="E52" i="1"/>
  <c r="E54" i="1"/>
  <c r="E55" i="1"/>
  <c r="E56" i="1"/>
  <c r="E57" i="1"/>
  <c r="E58" i="1"/>
  <c r="E59" i="1"/>
  <c r="E60" i="1"/>
  <c r="E61" i="1"/>
  <c r="E62" i="1"/>
  <c r="E63" i="1"/>
  <c r="E66" i="1"/>
  <c r="E67" i="1"/>
  <c r="E68" i="1"/>
  <c r="D54" i="1" l="1"/>
  <c r="C54" i="1"/>
  <c r="C55" i="1"/>
  <c r="D55" i="1"/>
  <c r="C56" i="1"/>
  <c r="D56" i="1"/>
  <c r="C47" i="1"/>
  <c r="D47" i="1"/>
  <c r="C42" i="1"/>
  <c r="C32" i="1" s="1"/>
  <c r="D42" i="1"/>
  <c r="C33" i="1"/>
  <c r="D33" i="1"/>
  <c r="C27" i="1"/>
  <c r="D27" i="1"/>
  <c r="E42" i="1" l="1"/>
  <c r="D32" i="1"/>
  <c r="C21" i="1"/>
  <c r="C7" i="1" s="1"/>
  <c r="C6" i="1" s="1"/>
  <c r="C69" i="1" s="1"/>
  <c r="D23" i="1"/>
  <c r="C23" i="1"/>
  <c r="D16" i="1"/>
  <c r="C16" i="1"/>
  <c r="C11" i="1"/>
  <c r="D12" i="1"/>
  <c r="D11" i="1" s="1"/>
  <c r="C12" i="1"/>
  <c r="C8" i="1"/>
  <c r="D8" i="1"/>
  <c r="E32" i="1" l="1"/>
  <c r="D7" i="1"/>
  <c r="E7" i="1" s="1"/>
  <c r="D6" i="1" l="1"/>
  <c r="E6" i="1" s="1"/>
  <c r="B56" i="1"/>
  <c r="B55" i="1"/>
  <c r="B54" i="1"/>
  <c r="B47" i="1"/>
  <c r="B42" i="1"/>
  <c r="G42" i="1" s="1"/>
  <c r="B33" i="1"/>
  <c r="B27" i="1"/>
  <c r="B23" i="1"/>
  <c r="B21" i="1"/>
  <c r="B16" i="1"/>
  <c r="B12" i="1"/>
  <c r="B8" i="1"/>
  <c r="D69" i="1" l="1"/>
  <c r="F9" i="1"/>
  <c r="F13" i="1"/>
  <c r="F18" i="1"/>
  <c r="F22" i="1"/>
  <c r="F26" i="1"/>
  <c r="F30" i="1"/>
  <c r="F34" i="1"/>
  <c r="F38" i="1"/>
  <c r="F46" i="1"/>
  <c r="F50" i="1"/>
  <c r="F54" i="1"/>
  <c r="F58" i="1"/>
  <c r="F62" i="1"/>
  <c r="F66" i="1"/>
  <c r="E69" i="1"/>
  <c r="F21" i="1"/>
  <c r="F37" i="1"/>
  <c r="F45" i="1"/>
  <c r="F57" i="1"/>
  <c r="F69" i="1"/>
  <c r="F10" i="1"/>
  <c r="F14" i="1"/>
  <c r="F19" i="1"/>
  <c r="F23" i="1"/>
  <c r="F27" i="1"/>
  <c r="F31" i="1"/>
  <c r="F35" i="1"/>
  <c r="F39" i="1"/>
  <c r="F43" i="1"/>
  <c r="F47" i="1"/>
  <c r="F51" i="1"/>
  <c r="F55" i="1"/>
  <c r="F59" i="1"/>
  <c r="F63" i="1"/>
  <c r="F67" i="1"/>
  <c r="F12" i="1"/>
  <c r="F29" i="1"/>
  <c r="F41" i="1"/>
  <c r="F53" i="1"/>
  <c r="F61" i="1"/>
  <c r="F7" i="1"/>
  <c r="F11" i="1"/>
  <c r="F16" i="1"/>
  <c r="F20" i="1"/>
  <c r="F24" i="1"/>
  <c r="F28" i="1"/>
  <c r="F36" i="1"/>
  <c r="F40" i="1"/>
  <c r="F44" i="1"/>
  <c r="F48" i="1"/>
  <c r="F52" i="1"/>
  <c r="F56" i="1"/>
  <c r="F60" i="1"/>
  <c r="F64" i="1"/>
  <c r="F68" i="1"/>
  <c r="F8" i="1"/>
  <c r="F17" i="1"/>
  <c r="F25" i="1"/>
  <c r="F33" i="1"/>
  <c r="F49" i="1"/>
  <c r="F65" i="1"/>
  <c r="F42" i="1"/>
  <c r="F32" i="1"/>
  <c r="B32" i="1"/>
  <c r="G32" i="1" s="1"/>
  <c r="F6" i="1"/>
  <c r="B11" i="1"/>
  <c r="G12" i="1"/>
  <c r="B7" i="1" l="1"/>
  <c r="G11" i="1"/>
  <c r="D18" i="1"/>
  <c r="B6" i="1" l="1"/>
  <c r="G7" i="1"/>
  <c r="G6" i="1" l="1"/>
  <c r="B69" i="1"/>
  <c r="G69" i="1" s="1"/>
</calcChain>
</file>

<file path=xl/sharedStrings.xml><?xml version="1.0" encoding="utf-8"?>
<sst xmlns="http://schemas.openxmlformats.org/spreadsheetml/2006/main" count="76" uniqueCount="74">
  <si>
    <t>НАЛОГ НА ПРИБЫЛЬ, ДОХОДЫ</t>
  </si>
  <si>
    <t>Налог на прибыль организаций</t>
  </si>
  <si>
    <t>Налог на доходы физических лиц</t>
  </si>
  <si>
    <t>НАЛОГИ НА ТОВАРЫ (РАБОТЫ, УСЛУГИ), РЕАЛИЗУЕМЫЕ НА ТЕРРИТОРИИ РФ</t>
  </si>
  <si>
    <t>НАЛОГИ НА СОВОКУПНЫЙ ДОХОД</t>
  </si>
  <si>
    <t>Единый сельхозяйственный налог</t>
  </si>
  <si>
    <t>НАЛОГИ НА ИМУЩЕСТВО</t>
  </si>
  <si>
    <t>Налог на имущество организаций</t>
  </si>
  <si>
    <t>Транспортный налог</t>
  </si>
  <si>
    <t>Налог на игорный бизнес</t>
  </si>
  <si>
    <t>НАЛОГИ, СБОРЫ И РЕГУЛЯРНЫЕ ПЛАТЕЖИ ЗА ПОЛЬЗОВАНИЕ ПРИРОДНЫМИ РЕСУРСАМИ</t>
  </si>
  <si>
    <t>Налог на добычу полезных ископаемых</t>
  </si>
  <si>
    <t>ЗАДОЛЖЕННОСТЬ И ПЕРЕРАСЧЕТЫ ПО ОТМЕНЕННЫМ НАЛОГАМ, СБОРАМ И ИНЫМ ОБЯЗАТЕЛЬНЫМ ПЛАТЕЖАМ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</si>
  <si>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</si>
  <si>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</si>
  <si>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</si>
  <si>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ШТРАФЫ, САНКЦИИ, ВОЗМЕЩЕНИЕ УЩЕРБА</t>
  </si>
  <si>
    <t>ПРОЧИЕ НЕНАЛОГОВЫЕ ДОХОДЫ</t>
  </si>
  <si>
    <t>БЕЗВОЗМЕЗДНЫЕ ПОСТУПЛЕНИЯ</t>
  </si>
  <si>
    <t>Иные межбюджетные трансферты</t>
  </si>
  <si>
    <t>АДМИНИСТРАТИВНЫЕ ПЛАТЕЖИ И СБОРЫ</t>
  </si>
  <si>
    <t>НАЛОГОВЫЕ ДОХОДЫ</t>
  </si>
  <si>
    <t>НЕНАЛОГОВЫЕ ДОХОДЫ</t>
  </si>
  <si>
    <t>Приложение 1</t>
  </si>
  <si>
    <t>Платежи при пользовании недрами</t>
  </si>
  <si>
    <t>НАЛОГОВЫЕ И НЕНАЛОГОВЫЕ ДОХОДЫ</t>
  </si>
  <si>
    <t>Транспортный налог с организаций</t>
  </si>
  <si>
    <t>Транспортный налог с физических лиц</t>
  </si>
  <si>
    <t>Плата за использование лесов</t>
  </si>
  <si>
    <t>ГОСУДАРСТВЕННАЯ ПОШЛИНА</t>
  </si>
  <si>
    <t>Доходы в виде прибыли, приходящейся на доли в уставных (складочных) капиталах хозяйственных товариществ и обществ, или дивиденды по акциям, принадлежащим субъектам РФ</t>
  </si>
  <si>
    <t>Дотации бюджетам субъектов РФ на частичную компенсацию дополнительных расходов на повышение оплаты труда работников бюджетной сферы и иные цели</t>
  </si>
  <si>
    <t>В С Е Г О</t>
  </si>
  <si>
    <t>ДОХОДЫ ОТ ПРОДАЖИ МАТЕРИАЛЬНЫХ И НЕМАТЕРИАЛЬНЫХ АКТИВОВ</t>
  </si>
  <si>
    <t>Наименование</t>
  </si>
  <si>
    <t>Налог, взимаемый в связи с применением упрощенной системы налогообложения</t>
  </si>
  <si>
    <t>Дотации бюджетам бюджетной системы Российской Федерации</t>
  </si>
  <si>
    <t>Доходы бюджетов бюджетной системы РФ от возврата бюджетами бюджетной системы РФ и организациями остатков субсидий, субвенций и иных межбюджетных трансфертов, имеющих целевое назначение, прошлых лет</t>
  </si>
  <si>
    <t>Субсидии бюджетам бюджетной системы РФ (межбюджетные субсидии)</t>
  </si>
  <si>
    <t xml:space="preserve">Акцизы по подакцизным товарам (продукции), производимым на территории РФ, в том числе: </t>
  </si>
  <si>
    <t>акцизы на  алкогольную продукцию</t>
  </si>
  <si>
    <t>доходы от уплаты акцизов на нефтепродукты</t>
  </si>
  <si>
    <t>Субвенции бюджетам бюджетной 
системы РФ</t>
  </si>
  <si>
    <t>Доходы от сдачи в аренду имущества, находящегося в оперативном управлении органов государственной власти субъектов РФ и созданных ими учреждений (за исключением имущества бюджетных и автономных учреждений субъектов РФ)</t>
  </si>
  <si>
    <t>Доходы от сдачи в аренду имущества, составляющего казну субъекта РФ (за исключением земельных участков)</t>
  </si>
  <si>
    <t>Доходы от перечисления части прибыли, остающейся после уплаты налогов и иных обязательных платежей государственных унитарных предприятий субъектов РФ</t>
  </si>
  <si>
    <t>Прочие поступления от использования имущества, находящегося в собственности субъектов РФ (за исключением имущества бюджетных и автономных учреждений субъектов РФ, а также имущества государственных унитарных предприятий субъектов РФ, в том числе казенных)</t>
  </si>
  <si>
    <t>Доходы от продажи земельных участков, находящихся в собственности субъектов РФ (за исключением земельных участков бюджетных и автономных учреждений субъектов РФ)</t>
  </si>
  <si>
    <t>Удельный вес в общем объеме доходов, 
%</t>
  </si>
  <si>
    <t>Процент исполне-ния, 
%</t>
  </si>
  <si>
    <t>Безвозмездные поступления от других бюджетов бюджетной системы РФ</t>
  </si>
  <si>
    <t>Возврат остатков субсидий, субвенций и иных межбюджетных трансфертов, имеющих целевое назначение, 
прошлых лет</t>
  </si>
  <si>
    <t>Налог на профессиональный доход</t>
  </si>
  <si>
    <t>ДОХОДЫ ОТ ИСПОЛЬЗОВАНИЯ ИМУЩЕСТВА, НАХОДЯЩЕГОСЯ В ГОСУДАРСТВЕННОЙ И МУНИЦИ-ПАЛЬНОЙ СОБСТВЕННОСТИ</t>
  </si>
  <si>
    <t>Доходы от размещения средств бюджетов</t>
  </si>
  <si>
    <t>Безвозмездные поступления от негосударственных организаций</t>
  </si>
  <si>
    <t>акциз на сталь жидкую</t>
  </si>
  <si>
    <t>Дотации бюджетам субъектов РФ на поддержку мер по обеспечению сбалансированности бюджетов</t>
  </si>
  <si>
    <t>Дотации бюджетам субъектов РФ на выравнивание бюджетной обеспеченности</t>
  </si>
  <si>
    <t>Кассовое исполнение
за 1 квартал 2024 года,
тыс. рублей</t>
  </si>
  <si>
    <t>Сборы за пользование объектами животного мира и за пользование объектами водных биологических ресурсов</t>
  </si>
  <si>
    <t>Проценты, полученные от предоставления бюджетных кредитов внутри страны за счет средств бюджетов субъектов РФ</t>
  </si>
  <si>
    <r>
      <t>Перечисления для осуществления возвра-та (зачета) излишне уплаченных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  </r>
    <r>
      <rPr>
        <b/>
        <sz val="10"/>
        <rFont val="Arial Cyr"/>
        <charset val="204"/>
      </rPr>
      <t xml:space="preserve"> </t>
    </r>
  </si>
  <si>
    <t>Доходы от реализации имущества, находя-щегося в собственности субъектов РФ (за исключением движимого имущества бюд-жетных и автономных учреждений субъектов РФ, а также имущества государственных унитарных предприятий субъектов РФ, в том числе казенных), в части реализации основных средств по указанному имуществу</t>
  </si>
  <si>
    <t>Доходы, получаемые в виде арендной платы, а также средства от продажи права на заклю-чение договоров аренды за земли, находя-щиеся в собственности субъектов РФ (за исключением земельных участков бюджетных и автономных учреждений субъектов РФ)</t>
  </si>
  <si>
    <t>Доходы от реализации имущества, находя-щегося в оперативном управлении учрежде-ний, находящихся в ведении органов госу-дарственной власти субъектов РФ (за исклю-чением имущества бюджетных и автономных учреждений субъектов РФ), в части реализа-ции материальных запасов по указанному имуществу</t>
  </si>
  <si>
    <t>Прогноз доходов 
на 2025 год, тыс. рублей</t>
  </si>
  <si>
    <t>Кассовое исполнение
за 1 квартал 2025 года,
тыс. рублей</t>
  </si>
  <si>
    <t>-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</si>
  <si>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</si>
  <si>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>Безвозмездные поступления от государст-венных (муниципальных) организаций</t>
  </si>
  <si>
    <t>Прочие безвозмездные поступления</t>
  </si>
  <si>
    <t>Темп роста 
к 1 кварталу 2024 года, тыс. рублей</t>
  </si>
  <si>
    <t>Исполнение доходной части областного бюджета за 1 квартал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</si>
</sst>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7" x14ac:knownFonts="1"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Arial Cyr"/>
      <charset val="204"/>
    </font>
    <font>
      <b/>
      <sz val="9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color theme="0"/>
      <name val="Arial Cyr"/>
      <charset val="204"/>
    </font>
    <font>
      <sz val="8"/>
      <color rgb="FF000000"/>
      <name val="Arial"/>
      <family val="2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" fontId="9" fillId="0" borderId="2">
      <alignment horizontal="right"/>
    </xf>
  </cellStyleXfs>
  <cellXfs count="48">
    <xf numFmtId="0" fontId="0" fillId="0" borderId="0" xfId="0"/>
    <xf numFmtId="0" fontId="3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8" fillId="0" borderId="0" xfId="0" applyFont="1"/>
    <xf numFmtId="164" fontId="8" fillId="0" borderId="0" xfId="0" applyNumberFormat="1" applyFont="1"/>
    <xf numFmtId="0" fontId="0" fillId="0" borderId="0" xfId="0" applyFont="1"/>
    <xf numFmtId="0" fontId="3" fillId="0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164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0" fillId="0" borderId="0" xfId="0" applyBorder="1"/>
    <xf numFmtId="164" fontId="4" fillId="0" borderId="0" xfId="0" applyNumberFormat="1" applyFont="1" applyFill="1" applyAlignment="1"/>
    <xf numFmtId="0" fontId="2" fillId="0" borderId="0" xfId="0" applyFont="1" applyAlignment="1"/>
    <xf numFmtId="165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165" fontId="10" fillId="0" borderId="1" xfId="0" applyNumberFormat="1" applyFont="1" applyFill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165" fontId="11" fillId="0" borderId="1" xfId="0" applyNumberFormat="1" applyFont="1" applyFill="1" applyBorder="1" applyAlignment="1">
      <alignment horizontal="center" vertical="center"/>
    </xf>
    <xf numFmtId="165" fontId="10" fillId="0" borderId="1" xfId="0" applyNumberFormat="1" applyFont="1" applyFill="1" applyBorder="1" applyAlignment="1">
      <alignment horizontal="center" vertical="center" wrapText="1"/>
    </xf>
    <xf numFmtId="165" fontId="12" fillId="0" borderId="1" xfId="0" applyNumberFormat="1" applyFont="1" applyFill="1" applyBorder="1" applyAlignment="1">
      <alignment horizontal="center" vertical="center"/>
    </xf>
    <xf numFmtId="165" fontId="13" fillId="0" borderId="1" xfId="0" applyNumberFormat="1" applyFont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 shrinkToFit="1"/>
    </xf>
    <xf numFmtId="165" fontId="15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center" vertical="center"/>
    </xf>
    <xf numFmtId="164" fontId="6" fillId="0" borderId="0" xfId="0" applyNumberFormat="1" applyFont="1"/>
    <xf numFmtId="164" fontId="5" fillId="0" borderId="0" xfId="0" applyNumberFormat="1" applyFont="1"/>
    <xf numFmtId="164" fontId="0" fillId="0" borderId="0" xfId="0" applyNumberFormat="1"/>
    <xf numFmtId="164" fontId="10" fillId="0" borderId="1" xfId="0" applyNumberFormat="1" applyFont="1" applyBorder="1" applyAlignment="1">
      <alignment horizontal="center" vertical="center"/>
    </xf>
    <xf numFmtId="165" fontId="11" fillId="0" borderId="1" xfId="0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7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horizontal="center" wrapText="1"/>
    </xf>
    <xf numFmtId="0" fontId="14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</cellXfs>
  <cellStyles count="2">
    <cellStyle name="xl56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73"/>
  <sheetViews>
    <sheetView tabSelected="1" showWhiteSpace="0" view="pageBreakPreview" zoomScale="120" zoomScaleNormal="120" zoomScaleSheetLayoutView="120" workbookViewId="0">
      <selection activeCell="A4" sqref="A4:A5"/>
    </sheetView>
  </sheetViews>
  <sheetFormatPr defaultRowHeight="13.2" x14ac:dyDescent="0.25"/>
  <cols>
    <col min="1" max="1" width="45.88671875" style="1" customWidth="1"/>
    <col min="2" max="2" width="14" style="7" customWidth="1"/>
    <col min="3" max="4" width="13.44140625" style="8" customWidth="1"/>
    <col min="5" max="5" width="10.6640625" style="14" customWidth="1"/>
    <col min="6" max="6" width="10" style="4" customWidth="1"/>
    <col min="7" max="7" width="10.6640625" customWidth="1"/>
    <col min="9" max="9" width="15.6640625" customWidth="1"/>
    <col min="12" max="12" width="12.44140625" customWidth="1"/>
  </cols>
  <sheetData>
    <row r="1" spans="1:35" x14ac:dyDescent="0.25">
      <c r="A1" s="40" t="s">
        <v>23</v>
      </c>
      <c r="B1" s="40"/>
      <c r="C1" s="40"/>
      <c r="D1" s="40"/>
      <c r="E1" s="40"/>
      <c r="F1" s="40"/>
      <c r="G1" s="40"/>
    </row>
    <row r="2" spans="1:35" ht="12.75" customHeight="1" x14ac:dyDescent="0.25">
      <c r="A2" s="41" t="s">
        <v>73</v>
      </c>
      <c r="B2" s="41"/>
      <c r="C2" s="41"/>
      <c r="D2" s="41"/>
      <c r="E2" s="41"/>
      <c r="F2" s="41"/>
      <c r="G2" s="41"/>
    </row>
    <row r="3" spans="1:35" ht="27.75" customHeight="1" x14ac:dyDescent="0.25">
      <c r="A3" s="41"/>
      <c r="B3" s="41"/>
      <c r="C3" s="41"/>
      <c r="D3" s="41"/>
      <c r="E3" s="41"/>
      <c r="F3" s="41"/>
      <c r="G3" s="41"/>
    </row>
    <row r="4" spans="1:35" ht="22.5" customHeight="1" x14ac:dyDescent="0.25">
      <c r="A4" s="44" t="s">
        <v>34</v>
      </c>
      <c r="B4" s="47" t="s">
        <v>59</v>
      </c>
      <c r="C4" s="47" t="s">
        <v>66</v>
      </c>
      <c r="D4" s="47" t="s">
        <v>67</v>
      </c>
      <c r="E4" s="45" t="s">
        <v>49</v>
      </c>
      <c r="F4" s="45" t="s">
        <v>48</v>
      </c>
      <c r="G4" s="42" t="s">
        <v>72</v>
      </c>
    </row>
    <row r="5" spans="1:35" ht="54.75" customHeight="1" x14ac:dyDescent="0.25">
      <c r="A5" s="44"/>
      <c r="B5" s="47"/>
      <c r="C5" s="47"/>
      <c r="D5" s="47"/>
      <c r="E5" s="46"/>
      <c r="F5" s="46"/>
      <c r="G5" s="43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</row>
    <row r="6" spans="1:35" ht="31.2" x14ac:dyDescent="0.25">
      <c r="A6" s="16" t="s">
        <v>25</v>
      </c>
      <c r="B6" s="15">
        <f>B7+B32</f>
        <v>11453638.199999999</v>
      </c>
      <c r="C6" s="15">
        <f t="shared" ref="C6:D6" si="0">C7+C32</f>
        <v>60969312.799999997</v>
      </c>
      <c r="D6" s="15">
        <f t="shared" si="0"/>
        <v>12947726.899999999</v>
      </c>
      <c r="E6" s="24">
        <f>D6/C6*100</f>
        <v>21.236465207460888</v>
      </c>
      <c r="F6" s="15">
        <f>D6/$D$69*100</f>
        <v>64.051547465441203</v>
      </c>
      <c r="G6" s="33">
        <f>D6/B6*100</f>
        <v>113.04466470749878</v>
      </c>
      <c r="I6" s="34"/>
    </row>
    <row r="7" spans="1:35" ht="15.6" x14ac:dyDescent="0.25">
      <c r="A7" s="16" t="s">
        <v>21</v>
      </c>
      <c r="B7" s="15">
        <f>B8+B11+B16+B21+B27+B30+B31</f>
        <v>10696777.699999999</v>
      </c>
      <c r="C7" s="15">
        <f t="shared" ref="C7:D7" si="1">C8+C11+C16+C21+C27+C30+C31</f>
        <v>58119720</v>
      </c>
      <c r="D7" s="15">
        <f t="shared" si="1"/>
        <v>11564287.799999999</v>
      </c>
      <c r="E7" s="24">
        <f t="shared" ref="E7:E69" si="2">D7/C7*100</f>
        <v>19.897356353402941</v>
      </c>
      <c r="F7" s="15">
        <f t="shared" ref="F7:F68" si="3">D7/$D$69*100</f>
        <v>57.207765860872662</v>
      </c>
      <c r="G7" s="33">
        <f t="shared" ref="G7:G69" si="4">D7/B7*100</f>
        <v>108.11001335476944</v>
      </c>
      <c r="I7" s="34"/>
    </row>
    <row r="8" spans="1:35" ht="15.6" x14ac:dyDescent="0.25">
      <c r="A8" s="16" t="s">
        <v>0</v>
      </c>
      <c r="B8" s="24">
        <f>B9+B10</f>
        <v>6981520.7000000002</v>
      </c>
      <c r="C8" s="24">
        <f t="shared" ref="C8:D8" si="5">C9+C10</f>
        <v>36540581.5</v>
      </c>
      <c r="D8" s="24">
        <f t="shared" si="5"/>
        <v>7492288.9000000004</v>
      </c>
      <c r="E8" s="24">
        <f t="shared" si="2"/>
        <v>20.504022082954538</v>
      </c>
      <c r="F8" s="15">
        <f t="shared" si="3"/>
        <v>37.063856985054905</v>
      </c>
      <c r="G8" s="33">
        <f t="shared" si="4"/>
        <v>107.31600208533365</v>
      </c>
      <c r="I8" s="34"/>
    </row>
    <row r="9" spans="1:35" s="3" customFormat="1" ht="15.6" x14ac:dyDescent="0.25">
      <c r="A9" s="17" t="s">
        <v>1</v>
      </c>
      <c r="B9" s="23">
        <v>3374805.1</v>
      </c>
      <c r="C9" s="23">
        <v>14474854.5</v>
      </c>
      <c r="D9" s="23">
        <v>3424121.2</v>
      </c>
      <c r="E9" s="25">
        <f t="shared" si="2"/>
        <v>23.655651944549771</v>
      </c>
      <c r="F9" s="23">
        <f t="shared" si="3"/>
        <v>16.938900801902417</v>
      </c>
      <c r="G9" s="37">
        <f t="shared" si="4"/>
        <v>101.46130216527172</v>
      </c>
      <c r="I9" s="34"/>
      <c r="J9" s="34"/>
      <c r="L9" s="34"/>
    </row>
    <row r="10" spans="1:35" s="3" customFormat="1" ht="13.95" customHeight="1" x14ac:dyDescent="0.25">
      <c r="A10" s="17" t="s">
        <v>2</v>
      </c>
      <c r="B10" s="23">
        <v>3606715.6</v>
      </c>
      <c r="C10" s="23">
        <v>22065727</v>
      </c>
      <c r="D10" s="23">
        <v>4068167.7</v>
      </c>
      <c r="E10" s="25">
        <f t="shared" si="2"/>
        <v>18.436590373840843</v>
      </c>
      <c r="F10" s="23">
        <f t="shared" si="3"/>
        <v>20.124956183152488</v>
      </c>
      <c r="G10" s="37">
        <f t="shared" si="4"/>
        <v>112.79424693202868</v>
      </c>
      <c r="I10" s="34"/>
      <c r="J10" s="34"/>
    </row>
    <row r="11" spans="1:35" s="3" customFormat="1" ht="46.5" customHeight="1" x14ac:dyDescent="0.25">
      <c r="A11" s="16" t="s">
        <v>3</v>
      </c>
      <c r="B11" s="24">
        <f>B12</f>
        <v>1832067.9000000001</v>
      </c>
      <c r="C11" s="24">
        <f>C12</f>
        <v>8796076.5</v>
      </c>
      <c r="D11" s="15">
        <f>D12</f>
        <v>1950377.4</v>
      </c>
      <c r="E11" s="24">
        <f t="shared" si="2"/>
        <v>22.173265546292146</v>
      </c>
      <c r="F11" s="15">
        <f t="shared" si="3"/>
        <v>9.6483878271809864</v>
      </c>
      <c r="G11" s="33">
        <f t="shared" si="4"/>
        <v>106.45770279584067</v>
      </c>
      <c r="I11" s="34"/>
      <c r="J11" s="34"/>
    </row>
    <row r="12" spans="1:35" ht="42" customHeight="1" x14ac:dyDescent="0.25">
      <c r="A12" s="17" t="s">
        <v>39</v>
      </c>
      <c r="B12" s="25">
        <f>B13+B14+B15</f>
        <v>1832067.9000000001</v>
      </c>
      <c r="C12" s="25">
        <f>C13+C14</f>
        <v>8796076.5</v>
      </c>
      <c r="D12" s="25">
        <f>D13+D14</f>
        <v>1950377.4</v>
      </c>
      <c r="E12" s="25">
        <f t="shared" si="2"/>
        <v>22.173265546292146</v>
      </c>
      <c r="F12" s="23">
        <f t="shared" si="3"/>
        <v>9.6483878271809864</v>
      </c>
      <c r="G12" s="37">
        <f t="shared" si="4"/>
        <v>106.45770279584067</v>
      </c>
      <c r="I12" s="34"/>
      <c r="J12" s="34"/>
    </row>
    <row r="13" spans="1:35" ht="15.6" x14ac:dyDescent="0.25">
      <c r="A13" s="18" t="s">
        <v>40</v>
      </c>
      <c r="B13" s="26">
        <v>502302</v>
      </c>
      <c r="C13" s="26">
        <v>2787091.7</v>
      </c>
      <c r="D13" s="26">
        <v>506630.40000000002</v>
      </c>
      <c r="E13" s="38">
        <f t="shared" si="2"/>
        <v>18.177744205545874</v>
      </c>
      <c r="F13" s="26">
        <f t="shared" si="3"/>
        <v>2.5062670354157275</v>
      </c>
      <c r="G13" s="39">
        <f t="shared" si="4"/>
        <v>100.86171267484502</v>
      </c>
      <c r="I13" s="34"/>
      <c r="J13" s="34"/>
    </row>
    <row r="14" spans="1:35" ht="15" customHeight="1" x14ac:dyDescent="0.25">
      <c r="A14" s="18" t="s">
        <v>41</v>
      </c>
      <c r="B14" s="26">
        <v>1332571.6000000001</v>
      </c>
      <c r="C14" s="26">
        <v>6008984.7999999998</v>
      </c>
      <c r="D14" s="26">
        <v>1443747</v>
      </c>
      <c r="E14" s="38">
        <f t="shared" si="2"/>
        <v>24.026471160319794</v>
      </c>
      <c r="F14" s="26">
        <f t="shared" si="3"/>
        <v>7.1421207917652589</v>
      </c>
      <c r="G14" s="39">
        <f t="shared" si="4"/>
        <v>108.34292131094494</v>
      </c>
      <c r="I14" s="34"/>
      <c r="J14" s="34"/>
    </row>
    <row r="15" spans="1:35" ht="15.75" hidden="1" customHeight="1" x14ac:dyDescent="0.25">
      <c r="A15" s="18" t="s">
        <v>56</v>
      </c>
      <c r="B15" s="26">
        <v>-2805.7</v>
      </c>
      <c r="C15" s="26" t="s">
        <v>68</v>
      </c>
      <c r="D15" s="26" t="s">
        <v>68</v>
      </c>
      <c r="E15" s="24"/>
      <c r="F15" s="15"/>
      <c r="G15" s="33"/>
      <c r="I15" s="34"/>
      <c r="J15" s="34"/>
    </row>
    <row r="16" spans="1:35" ht="15" customHeight="1" x14ac:dyDescent="0.25">
      <c r="A16" s="16" t="s">
        <v>4</v>
      </c>
      <c r="B16" s="15">
        <f>B19+B17</f>
        <v>769063.6</v>
      </c>
      <c r="C16" s="15">
        <f t="shared" ref="C16" si="6">C19+C17</f>
        <v>7452546</v>
      </c>
      <c r="D16" s="15">
        <f>D19+D17+D20</f>
        <v>880459.2</v>
      </c>
      <c r="E16" s="24">
        <f t="shared" si="2"/>
        <v>11.814206849578653</v>
      </c>
      <c r="F16" s="15">
        <f t="shared" si="3"/>
        <v>4.3555733508855816</v>
      </c>
      <c r="G16" s="33">
        <f t="shared" si="4"/>
        <v>114.48457578801026</v>
      </c>
      <c r="I16" s="34"/>
      <c r="J16" s="34"/>
    </row>
    <row r="17" spans="1:10" ht="30.75" customHeight="1" x14ac:dyDescent="0.25">
      <c r="A17" s="17" t="s">
        <v>35</v>
      </c>
      <c r="B17" s="23">
        <v>722585.9</v>
      </c>
      <c r="C17" s="23">
        <v>7162937</v>
      </c>
      <c r="D17" s="23">
        <v>806368.7</v>
      </c>
      <c r="E17" s="25">
        <f t="shared" si="2"/>
        <v>11.257514899265482</v>
      </c>
      <c r="F17" s="23">
        <f t="shared" si="3"/>
        <v>3.9890525542901374</v>
      </c>
      <c r="G17" s="37">
        <f t="shared" si="4"/>
        <v>111.59485674990334</v>
      </c>
      <c r="I17" s="34"/>
      <c r="J17" s="34"/>
    </row>
    <row r="18" spans="1:10" ht="15.6" hidden="1" x14ac:dyDescent="0.25">
      <c r="A18" s="17" t="s">
        <v>5</v>
      </c>
      <c r="B18" s="23"/>
      <c r="C18" s="23"/>
      <c r="D18" s="23" t="e">
        <f t="shared" ref="D18" si="7">C18/B18*100</f>
        <v>#DIV/0!</v>
      </c>
      <c r="E18" s="25" t="e">
        <f t="shared" si="2"/>
        <v>#DIV/0!</v>
      </c>
      <c r="F18" s="23" t="e">
        <f t="shared" si="3"/>
        <v>#DIV/0!</v>
      </c>
      <c r="G18" s="37" t="e">
        <f t="shared" si="4"/>
        <v>#DIV/0!</v>
      </c>
      <c r="I18" s="34"/>
      <c r="J18" s="34"/>
    </row>
    <row r="19" spans="1:10" ht="15.6" x14ac:dyDescent="0.25">
      <c r="A19" s="17" t="s">
        <v>52</v>
      </c>
      <c r="B19" s="23">
        <v>46477.7</v>
      </c>
      <c r="C19" s="23">
        <v>289609</v>
      </c>
      <c r="D19" s="23">
        <v>73773.7</v>
      </c>
      <c r="E19" s="25">
        <f t="shared" si="2"/>
        <v>25.473552272201484</v>
      </c>
      <c r="F19" s="23">
        <f t="shared" si="3"/>
        <v>0.36495360797664184</v>
      </c>
      <c r="G19" s="37">
        <f t="shared" si="4"/>
        <v>158.7292400441502</v>
      </c>
      <c r="I19" s="34"/>
      <c r="J19" s="34"/>
    </row>
    <row r="20" spans="1:10" ht="62.4" x14ac:dyDescent="0.25">
      <c r="A20" s="17" t="s">
        <v>69</v>
      </c>
      <c r="B20" s="23" t="s">
        <v>68</v>
      </c>
      <c r="C20" s="23">
        <v>0</v>
      </c>
      <c r="D20" s="23">
        <v>316.8</v>
      </c>
      <c r="E20" s="25"/>
      <c r="F20" s="23">
        <f t="shared" si="3"/>
        <v>1.5671886188031797E-3</v>
      </c>
      <c r="G20" s="37"/>
      <c r="I20" s="34"/>
      <c r="J20" s="34"/>
    </row>
    <row r="21" spans="1:10" ht="14.25" customHeight="1" x14ac:dyDescent="0.25">
      <c r="A21" s="16" t="s">
        <v>6</v>
      </c>
      <c r="B21" s="15">
        <f>B26+B23+B22</f>
        <v>1076990.6000000001</v>
      </c>
      <c r="C21" s="15">
        <f>C26+C23+C22</f>
        <v>5120791</v>
      </c>
      <c r="D21" s="15">
        <f>D26+D23+D22</f>
        <v>1204301.7000000002</v>
      </c>
      <c r="E21" s="24">
        <f t="shared" si="2"/>
        <v>23.517884248742043</v>
      </c>
      <c r="F21" s="15">
        <f t="shared" si="3"/>
        <v>5.9576007507743736</v>
      </c>
      <c r="G21" s="33">
        <f t="shared" si="4"/>
        <v>111.82100382306031</v>
      </c>
      <c r="I21" s="34"/>
      <c r="J21" s="34"/>
    </row>
    <row r="22" spans="1:10" ht="15.6" x14ac:dyDescent="0.25">
      <c r="A22" s="17" t="s">
        <v>7</v>
      </c>
      <c r="B22" s="23">
        <v>957291.1</v>
      </c>
      <c r="C22" s="23">
        <v>3934967</v>
      </c>
      <c r="D22" s="23">
        <v>1094531.1000000001</v>
      </c>
      <c r="E22" s="25">
        <f t="shared" si="2"/>
        <v>27.815508999186019</v>
      </c>
      <c r="F22" s="23">
        <f t="shared" si="3"/>
        <v>5.4145728625193339</v>
      </c>
      <c r="G22" s="37">
        <f t="shared" si="4"/>
        <v>114.33628704998931</v>
      </c>
      <c r="I22" s="34"/>
      <c r="J22" s="34"/>
    </row>
    <row r="23" spans="1:10" ht="15.6" x14ac:dyDescent="0.25">
      <c r="A23" s="17" t="s">
        <v>8</v>
      </c>
      <c r="B23" s="23">
        <f>B24+B25</f>
        <v>119615.5</v>
      </c>
      <c r="C23" s="23">
        <f>C24+C25</f>
        <v>1185488</v>
      </c>
      <c r="D23" s="23">
        <f>D24+D25</f>
        <v>109609.60000000001</v>
      </c>
      <c r="E23" s="25">
        <f t="shared" si="2"/>
        <v>9.2459476603727744</v>
      </c>
      <c r="F23" s="23">
        <f t="shared" si="3"/>
        <v>0.54223143191783152</v>
      </c>
      <c r="G23" s="37">
        <f t="shared" si="4"/>
        <v>91.634946975935392</v>
      </c>
      <c r="I23" s="34"/>
      <c r="J23" s="34"/>
    </row>
    <row r="24" spans="1:10" ht="15.6" x14ac:dyDescent="0.25">
      <c r="A24" s="18" t="s">
        <v>26</v>
      </c>
      <c r="B24" s="26">
        <v>68575.199999999997</v>
      </c>
      <c r="C24" s="26">
        <v>246808</v>
      </c>
      <c r="D24" s="26">
        <v>60982.7</v>
      </c>
      <c r="E24" s="38">
        <f t="shared" si="2"/>
        <v>24.708558879776994</v>
      </c>
      <c r="F24" s="26">
        <f t="shared" si="3"/>
        <v>0.30167737810570916</v>
      </c>
      <c r="G24" s="39">
        <f t="shared" si="4"/>
        <v>88.928213114945336</v>
      </c>
      <c r="I24" s="34"/>
      <c r="J24" s="34"/>
    </row>
    <row r="25" spans="1:10" ht="15.6" x14ac:dyDescent="0.25">
      <c r="A25" s="18" t="s">
        <v>27</v>
      </c>
      <c r="B25" s="26">
        <v>51040.3</v>
      </c>
      <c r="C25" s="26">
        <v>938680</v>
      </c>
      <c r="D25" s="26">
        <v>48626.9</v>
      </c>
      <c r="E25" s="38">
        <f t="shared" si="2"/>
        <v>5.1803490007244219</v>
      </c>
      <c r="F25" s="26">
        <f t="shared" si="3"/>
        <v>0.24055405381212228</v>
      </c>
      <c r="G25" s="39">
        <f t="shared" si="4"/>
        <v>95.271579516578072</v>
      </c>
      <c r="I25" s="34"/>
      <c r="J25" s="34"/>
    </row>
    <row r="26" spans="1:10" ht="15.6" x14ac:dyDescent="0.25">
      <c r="A26" s="17" t="s">
        <v>9</v>
      </c>
      <c r="B26" s="23">
        <v>84</v>
      </c>
      <c r="C26" s="23">
        <v>336</v>
      </c>
      <c r="D26" s="23">
        <v>161</v>
      </c>
      <c r="E26" s="25">
        <f t="shared" si="2"/>
        <v>47.916666666666671</v>
      </c>
      <c r="F26" s="23">
        <f t="shared" si="3"/>
        <v>7.9645633720742406E-4</v>
      </c>
      <c r="G26" s="37">
        <f t="shared" si="4"/>
        <v>191.66666666666669</v>
      </c>
      <c r="I26" s="34"/>
      <c r="J26" s="34"/>
    </row>
    <row r="27" spans="1:10" ht="45" customHeight="1" x14ac:dyDescent="0.25">
      <c r="A27" s="16" t="s">
        <v>10</v>
      </c>
      <c r="B27" s="15">
        <f>B28+B29</f>
        <v>8971.4</v>
      </c>
      <c r="C27" s="15">
        <f t="shared" ref="C27:D27" si="8">C28+C29</f>
        <v>47202</v>
      </c>
      <c r="D27" s="15">
        <f t="shared" si="8"/>
        <v>8657.6</v>
      </c>
      <c r="E27" s="24">
        <f t="shared" si="2"/>
        <v>18.341595695097666</v>
      </c>
      <c r="F27" s="15">
        <f t="shared" si="3"/>
        <v>4.2828573819919218E-2</v>
      </c>
      <c r="G27" s="33">
        <f t="shared" si="4"/>
        <v>96.50221815993045</v>
      </c>
      <c r="I27" s="34"/>
      <c r="J27" s="34"/>
    </row>
    <row r="28" spans="1:10" ht="15.6" x14ac:dyDescent="0.25">
      <c r="A28" s="17" t="s">
        <v>11</v>
      </c>
      <c r="B28" s="27">
        <v>8904.5</v>
      </c>
      <c r="C28" s="27">
        <v>46338</v>
      </c>
      <c r="D28" s="23">
        <v>8684.9</v>
      </c>
      <c r="E28" s="25">
        <f t="shared" si="2"/>
        <v>18.742500755319607</v>
      </c>
      <c r="F28" s="23">
        <f t="shared" si="3"/>
        <v>4.2963625111880475E-2</v>
      </c>
      <c r="G28" s="37">
        <f t="shared" si="4"/>
        <v>97.53383120893929</v>
      </c>
      <c r="I28" s="34"/>
      <c r="J28" s="34"/>
    </row>
    <row r="29" spans="1:10" ht="47.25" customHeight="1" x14ac:dyDescent="0.25">
      <c r="A29" s="17" t="s">
        <v>60</v>
      </c>
      <c r="B29" s="23">
        <v>66.900000000000006</v>
      </c>
      <c r="C29" s="23">
        <v>864</v>
      </c>
      <c r="D29" s="23">
        <v>-27.3</v>
      </c>
      <c r="E29" s="25">
        <f t="shared" si="2"/>
        <v>-3.1597222222222223</v>
      </c>
      <c r="F29" s="23">
        <f t="shared" si="3"/>
        <v>-1.3505129196125887E-4</v>
      </c>
      <c r="G29" s="37">
        <f t="shared" si="4"/>
        <v>-40.807174887892373</v>
      </c>
      <c r="I29" s="34"/>
      <c r="J29" s="34"/>
    </row>
    <row r="30" spans="1:10" ht="15" customHeight="1" x14ac:dyDescent="0.25">
      <c r="A30" s="16" t="s">
        <v>29</v>
      </c>
      <c r="B30" s="15">
        <v>28163.5</v>
      </c>
      <c r="C30" s="15">
        <f>162522.9+0.1</f>
        <v>162523</v>
      </c>
      <c r="D30" s="15">
        <v>28203</v>
      </c>
      <c r="E30" s="24">
        <f t="shared" si="2"/>
        <v>17.353236157343886</v>
      </c>
      <c r="F30" s="15">
        <f t="shared" si="3"/>
        <v>0.13951837315690049</v>
      </c>
      <c r="G30" s="33">
        <f t="shared" si="4"/>
        <v>100.14025245441796</v>
      </c>
      <c r="I30" s="34"/>
      <c r="J30" s="34"/>
    </row>
    <row r="31" spans="1:10" ht="60.75" hidden="1" customHeight="1" x14ac:dyDescent="0.25">
      <c r="A31" s="16" t="s">
        <v>12</v>
      </c>
      <c r="B31" s="15"/>
      <c r="C31" s="15"/>
      <c r="D31" s="15"/>
      <c r="E31" s="24" t="e">
        <f t="shared" si="2"/>
        <v>#DIV/0!</v>
      </c>
      <c r="F31" s="15">
        <f t="shared" si="3"/>
        <v>0</v>
      </c>
      <c r="G31" s="33" t="e">
        <f t="shared" si="4"/>
        <v>#DIV/0!</v>
      </c>
      <c r="I31" s="34"/>
      <c r="J31" s="34"/>
    </row>
    <row r="32" spans="1:10" s="2" customFormat="1" ht="17.25" customHeight="1" x14ac:dyDescent="0.25">
      <c r="A32" s="16" t="s">
        <v>22</v>
      </c>
      <c r="B32" s="19">
        <f>B33+B42+B46+B47+B51+B52+B53</f>
        <v>756860.49999999988</v>
      </c>
      <c r="C32" s="19">
        <f t="shared" ref="C32:D32" si="9">C33+C42+C46+C47+C51+C52+C53</f>
        <v>2849592.8000000003</v>
      </c>
      <c r="D32" s="19">
        <f t="shared" si="9"/>
        <v>1383439.1000000003</v>
      </c>
      <c r="E32" s="24">
        <f t="shared" si="2"/>
        <v>48.54865930318185</v>
      </c>
      <c r="F32" s="15">
        <f t="shared" si="3"/>
        <v>6.8437816045685427</v>
      </c>
      <c r="G32" s="33">
        <f t="shared" si="4"/>
        <v>182.78653728130885</v>
      </c>
      <c r="I32" s="34"/>
    </row>
    <row r="33" spans="1:9" s="2" customFormat="1" ht="63.75" customHeight="1" x14ac:dyDescent="0.25">
      <c r="A33" s="16" t="s">
        <v>53</v>
      </c>
      <c r="B33" s="19">
        <f>B34+B35+B36+B37+B38+B39+B40+B41</f>
        <v>517568.29999999993</v>
      </c>
      <c r="C33" s="19">
        <f t="shared" ref="C33:D33" si="10">C34+C35+C36+C37+C38+C39+C40+C41</f>
        <v>1728369.5</v>
      </c>
      <c r="D33" s="19">
        <f t="shared" si="10"/>
        <v>1118604.2000000002</v>
      </c>
      <c r="E33" s="24">
        <f t="shared" si="2"/>
        <v>64.72020016553175</v>
      </c>
      <c r="F33" s="15">
        <f t="shared" si="3"/>
        <v>5.5336608938934218</v>
      </c>
      <c r="G33" s="33">
        <f t="shared" si="4"/>
        <v>216.12687639486427</v>
      </c>
      <c r="H33" s="35"/>
      <c r="I33" s="34"/>
    </row>
    <row r="34" spans="1:9" ht="77.25" customHeight="1" x14ac:dyDescent="0.25">
      <c r="A34" s="17" t="s">
        <v>30</v>
      </c>
      <c r="B34" s="23">
        <v>6.5</v>
      </c>
      <c r="C34" s="23">
        <v>6169.8</v>
      </c>
      <c r="D34" s="23">
        <v>0</v>
      </c>
      <c r="E34" s="25">
        <f t="shared" si="2"/>
        <v>0</v>
      </c>
      <c r="F34" s="23">
        <f t="shared" si="3"/>
        <v>0</v>
      </c>
      <c r="G34" s="37">
        <f t="shared" si="4"/>
        <v>0</v>
      </c>
      <c r="H34" s="35"/>
      <c r="I34" s="34"/>
    </row>
    <row r="35" spans="1:9" ht="15.75" customHeight="1" x14ac:dyDescent="0.25">
      <c r="A35" s="17" t="s">
        <v>54</v>
      </c>
      <c r="B35" s="23">
        <v>478641.1</v>
      </c>
      <c r="C35" s="23">
        <v>1600000</v>
      </c>
      <c r="D35" s="23">
        <v>1073606.3</v>
      </c>
      <c r="E35" s="25">
        <f t="shared" si="2"/>
        <v>67.100393749999995</v>
      </c>
      <c r="F35" s="23">
        <f t="shared" si="3"/>
        <v>5.3110592627379809</v>
      </c>
      <c r="G35" s="37">
        <f t="shared" si="4"/>
        <v>224.30299027810193</v>
      </c>
      <c r="H35" s="35"/>
      <c r="I35" s="34"/>
    </row>
    <row r="36" spans="1:9" ht="46.5" customHeight="1" x14ac:dyDescent="0.25">
      <c r="A36" s="17" t="s">
        <v>61</v>
      </c>
      <c r="B36" s="23">
        <v>0</v>
      </c>
      <c r="C36" s="23">
        <v>1467.9</v>
      </c>
      <c r="D36" s="23">
        <v>1.6</v>
      </c>
      <c r="E36" s="25">
        <f t="shared" si="2"/>
        <v>0.10899925063015191</v>
      </c>
      <c r="F36" s="23">
        <f t="shared" si="3"/>
        <v>7.9150940343594935E-6</v>
      </c>
      <c r="G36" s="37"/>
      <c r="H36" s="35"/>
      <c r="I36" s="34"/>
    </row>
    <row r="37" spans="1:9" ht="96.75" customHeight="1" x14ac:dyDescent="0.25">
      <c r="A37" s="17" t="s">
        <v>64</v>
      </c>
      <c r="B37" s="23">
        <v>31191.5</v>
      </c>
      <c r="C37" s="23">
        <v>90000</v>
      </c>
      <c r="D37" s="23">
        <v>37326.5</v>
      </c>
      <c r="E37" s="25">
        <f t="shared" si="2"/>
        <v>41.473888888888887</v>
      </c>
      <c r="F37" s="23">
        <f t="shared" si="3"/>
        <v>0.18465172342094976</v>
      </c>
      <c r="G37" s="37">
        <f t="shared" si="4"/>
        <v>119.66882003109822</v>
      </c>
      <c r="H37" s="35"/>
      <c r="I37" s="34"/>
    </row>
    <row r="38" spans="1:9" ht="91.5" customHeight="1" x14ac:dyDescent="0.25">
      <c r="A38" s="17" t="s">
        <v>43</v>
      </c>
      <c r="B38" s="23">
        <v>1327.6</v>
      </c>
      <c r="C38" s="23">
        <v>4511.1000000000004</v>
      </c>
      <c r="D38" s="23">
        <v>1405.5</v>
      </c>
      <c r="E38" s="25">
        <f t="shared" si="2"/>
        <v>31.156480680986899</v>
      </c>
      <c r="F38" s="23">
        <f t="shared" si="3"/>
        <v>6.9529154158076674E-3</v>
      </c>
      <c r="G38" s="37">
        <f t="shared" si="4"/>
        <v>105.86773124435072</v>
      </c>
      <c r="H38" s="35"/>
      <c r="I38" s="34"/>
    </row>
    <row r="39" spans="1:9" s="6" customFormat="1" ht="46.8" x14ac:dyDescent="0.25">
      <c r="A39" s="17" t="s">
        <v>44</v>
      </c>
      <c r="B39" s="23">
        <v>5881.1</v>
      </c>
      <c r="C39" s="23">
        <v>25192</v>
      </c>
      <c r="D39" s="23">
        <v>6055.8</v>
      </c>
      <c r="E39" s="25">
        <f t="shared" si="2"/>
        <v>24.038583677357892</v>
      </c>
      <c r="F39" s="23">
        <f t="shared" si="3"/>
        <v>2.995764153329639E-2</v>
      </c>
      <c r="G39" s="37">
        <f t="shared" si="4"/>
        <v>102.9705327234701</v>
      </c>
      <c r="H39" s="35"/>
      <c r="I39" s="34"/>
    </row>
    <row r="40" spans="1:9" ht="62.4" x14ac:dyDescent="0.25">
      <c r="A40" s="17" t="s">
        <v>45</v>
      </c>
      <c r="B40" s="23">
        <v>0</v>
      </c>
      <c r="C40" s="23">
        <v>550</v>
      </c>
      <c r="D40" s="23">
        <v>0</v>
      </c>
      <c r="E40" s="25">
        <f t="shared" si="2"/>
        <v>0</v>
      </c>
      <c r="F40" s="23">
        <f t="shared" si="3"/>
        <v>0</v>
      </c>
      <c r="G40" s="37"/>
      <c r="H40" s="35"/>
      <c r="I40" s="34"/>
    </row>
    <row r="41" spans="1:9" ht="113.25" customHeight="1" x14ac:dyDescent="0.25">
      <c r="A41" s="17" t="s">
        <v>46</v>
      </c>
      <c r="B41" s="23">
        <v>520.5</v>
      </c>
      <c r="C41" s="23">
        <v>478.7</v>
      </c>
      <c r="D41" s="23">
        <v>208.5</v>
      </c>
      <c r="E41" s="25">
        <f t="shared" si="2"/>
        <v>43.555462711510337</v>
      </c>
      <c r="F41" s="23">
        <f t="shared" si="3"/>
        <v>1.0314356913524714E-3</v>
      </c>
      <c r="G41" s="37">
        <f t="shared" si="4"/>
        <v>40.057636887608069</v>
      </c>
      <c r="H41" s="35"/>
      <c r="I41" s="34"/>
    </row>
    <row r="42" spans="1:9" ht="31.5" customHeight="1" x14ac:dyDescent="0.25">
      <c r="A42" s="16" t="s">
        <v>13</v>
      </c>
      <c r="B42" s="15">
        <f>B43+B44+B45</f>
        <v>67149.5</v>
      </c>
      <c r="C42" s="15">
        <f t="shared" ref="C42:D42" si="11">C43+C44+C45</f>
        <v>307336</v>
      </c>
      <c r="D42" s="15">
        <f t="shared" si="11"/>
        <v>76354.8</v>
      </c>
      <c r="E42" s="24">
        <f t="shared" si="2"/>
        <v>24.844079443996147</v>
      </c>
      <c r="F42" s="15">
        <f t="shared" si="3"/>
        <v>0.37772213873419513</v>
      </c>
      <c r="G42" s="33">
        <f t="shared" si="4"/>
        <v>113.70866499378253</v>
      </c>
      <c r="H42" s="35"/>
      <c r="I42" s="34"/>
    </row>
    <row r="43" spans="1:9" ht="31.2" hidden="1" x14ac:dyDescent="0.25">
      <c r="A43" s="17" t="s">
        <v>14</v>
      </c>
      <c r="B43" s="23">
        <v>6484.8</v>
      </c>
      <c r="C43" s="23"/>
      <c r="D43" s="23"/>
      <c r="E43" s="24"/>
      <c r="F43" s="15">
        <f t="shared" si="3"/>
        <v>0</v>
      </c>
      <c r="G43" s="33">
        <f t="shared" si="4"/>
        <v>0</v>
      </c>
      <c r="H43" s="35"/>
      <c r="I43" s="34"/>
    </row>
    <row r="44" spans="1:9" ht="15.6" x14ac:dyDescent="0.25">
      <c r="A44" s="17" t="s">
        <v>24</v>
      </c>
      <c r="B44" s="23">
        <v>1198</v>
      </c>
      <c r="C44" s="23">
        <v>5610</v>
      </c>
      <c r="D44" s="23">
        <v>826</v>
      </c>
      <c r="E44" s="25">
        <f t="shared" si="2"/>
        <v>14.723707664884136</v>
      </c>
      <c r="F44" s="23">
        <f t="shared" si="3"/>
        <v>4.0861672952380882E-3</v>
      </c>
      <c r="G44" s="37">
        <f t="shared" si="4"/>
        <v>68.948247078464107</v>
      </c>
      <c r="H44" s="35"/>
      <c r="I44" s="34"/>
    </row>
    <row r="45" spans="1:9" ht="15.6" x14ac:dyDescent="0.25">
      <c r="A45" s="17" t="s">
        <v>28</v>
      </c>
      <c r="B45" s="23">
        <v>59466.7</v>
      </c>
      <c r="C45" s="23">
        <v>301726</v>
      </c>
      <c r="D45" s="23">
        <v>75528.800000000003</v>
      </c>
      <c r="E45" s="25">
        <f t="shared" si="2"/>
        <v>25.032247800985001</v>
      </c>
      <c r="F45" s="23">
        <f t="shared" si="3"/>
        <v>0.3736359714389571</v>
      </c>
      <c r="G45" s="37">
        <f t="shared" si="4"/>
        <v>127.01024270726306</v>
      </c>
      <c r="H45" s="35"/>
      <c r="I45" s="34"/>
    </row>
    <row r="46" spans="1:9" ht="48" customHeight="1" x14ac:dyDescent="0.25">
      <c r="A46" s="16" t="s">
        <v>15</v>
      </c>
      <c r="B46" s="15">
        <v>15764.1</v>
      </c>
      <c r="C46" s="15">
        <v>65018.6</v>
      </c>
      <c r="D46" s="15">
        <v>28132.3</v>
      </c>
      <c r="E46" s="24">
        <f t="shared" si="2"/>
        <v>43.268080210893501</v>
      </c>
      <c r="F46" s="15">
        <f t="shared" si="3"/>
        <v>0.13916862493925722</v>
      </c>
      <c r="G46" s="33">
        <f t="shared" si="4"/>
        <v>178.45801536402331</v>
      </c>
      <c r="H46" s="35"/>
      <c r="I46" s="34"/>
    </row>
    <row r="47" spans="1:9" ht="46.8" x14ac:dyDescent="0.25">
      <c r="A47" s="16" t="s">
        <v>33</v>
      </c>
      <c r="B47" s="28">
        <f>B48+B49+B50</f>
        <v>1597.1</v>
      </c>
      <c r="C47" s="28">
        <f t="shared" ref="C47:D47" si="12">C48+C49+C50</f>
        <v>7148.2</v>
      </c>
      <c r="D47" s="28">
        <f t="shared" si="12"/>
        <v>1112</v>
      </c>
      <c r="E47" s="24">
        <f t="shared" si="2"/>
        <v>15.556363839847794</v>
      </c>
      <c r="F47" s="15">
        <f t="shared" si="3"/>
        <v>5.5009903538798472E-3</v>
      </c>
      <c r="G47" s="33">
        <f t="shared" si="4"/>
        <v>69.626197482937826</v>
      </c>
      <c r="H47" s="35"/>
      <c r="I47" s="34"/>
    </row>
    <row r="48" spans="1:9" ht="127.5" customHeight="1" x14ac:dyDescent="0.25">
      <c r="A48" s="17" t="s">
        <v>63</v>
      </c>
      <c r="B48" s="31">
        <v>100.9</v>
      </c>
      <c r="C48" s="31">
        <v>1048.2</v>
      </c>
      <c r="D48" s="23">
        <v>274.8</v>
      </c>
      <c r="E48" s="25">
        <f t="shared" si="2"/>
        <v>26.216370921579852</v>
      </c>
      <c r="F48" s="23">
        <f t="shared" si="3"/>
        <v>1.3594174004012431E-3</v>
      </c>
      <c r="G48" s="37">
        <f t="shared" si="4"/>
        <v>272.34886025768088</v>
      </c>
      <c r="H48" s="35"/>
      <c r="I48" s="34"/>
    </row>
    <row r="49" spans="1:9" ht="129" customHeight="1" x14ac:dyDescent="0.25">
      <c r="A49" s="17" t="s">
        <v>65</v>
      </c>
      <c r="B49" s="23">
        <v>653</v>
      </c>
      <c r="C49" s="23">
        <v>100</v>
      </c>
      <c r="D49" s="23">
        <v>357.9</v>
      </c>
      <c r="E49" s="25">
        <f t="shared" si="2"/>
        <v>357.9</v>
      </c>
      <c r="F49" s="23">
        <f t="shared" si="3"/>
        <v>1.7705075968107891E-3</v>
      </c>
      <c r="G49" s="37">
        <f t="shared" si="4"/>
        <v>54.808575803981618</v>
      </c>
      <c r="H49" s="35"/>
      <c r="I49" s="34"/>
    </row>
    <row r="50" spans="1:9" ht="79.5" customHeight="1" x14ac:dyDescent="0.25">
      <c r="A50" s="17" t="s">
        <v>47</v>
      </c>
      <c r="B50" s="23">
        <v>843.2</v>
      </c>
      <c r="C50" s="23">
        <v>6000</v>
      </c>
      <c r="D50" s="23">
        <v>479.3</v>
      </c>
      <c r="E50" s="25">
        <f t="shared" si="2"/>
        <v>7.9883333333333333</v>
      </c>
      <c r="F50" s="23">
        <f t="shared" si="3"/>
        <v>2.3710653566678158E-3</v>
      </c>
      <c r="G50" s="37">
        <f t="shared" si="4"/>
        <v>56.842979127134718</v>
      </c>
      <c r="H50" s="35"/>
      <c r="I50" s="34"/>
    </row>
    <row r="51" spans="1:9" ht="30.75" customHeight="1" x14ac:dyDescent="0.25">
      <c r="A51" s="16" t="s">
        <v>20</v>
      </c>
      <c r="B51" s="15">
        <v>0</v>
      </c>
      <c r="C51" s="15">
        <v>95.6</v>
      </c>
      <c r="D51" s="15">
        <v>0</v>
      </c>
      <c r="E51" s="24">
        <f t="shared" si="2"/>
        <v>0</v>
      </c>
      <c r="F51" s="15">
        <f t="shared" si="3"/>
        <v>0</v>
      </c>
      <c r="G51" s="33"/>
      <c r="H51" s="35"/>
      <c r="I51" s="34"/>
    </row>
    <row r="52" spans="1:9" ht="31.5" customHeight="1" x14ac:dyDescent="0.25">
      <c r="A52" s="16" t="s">
        <v>16</v>
      </c>
      <c r="B52" s="15">
        <v>154890</v>
      </c>
      <c r="C52" s="15">
        <v>741624.9</v>
      </c>
      <c r="D52" s="15">
        <v>158894.6</v>
      </c>
      <c r="E52" s="24">
        <f t="shared" si="2"/>
        <v>21.425197562811064</v>
      </c>
      <c r="F52" s="15">
        <f t="shared" si="3"/>
        <v>0.78604106284496122</v>
      </c>
      <c r="G52" s="33">
        <f t="shared" si="4"/>
        <v>102.58544773710376</v>
      </c>
      <c r="H52" s="35"/>
      <c r="I52" s="34"/>
    </row>
    <row r="53" spans="1:9" ht="15.6" x14ac:dyDescent="0.25">
      <c r="A53" s="16" t="s">
        <v>17</v>
      </c>
      <c r="B53" s="15">
        <v>-108.5</v>
      </c>
      <c r="C53" s="15">
        <v>0</v>
      </c>
      <c r="D53" s="15">
        <v>341.2</v>
      </c>
      <c r="E53" s="24"/>
      <c r="F53" s="15">
        <f t="shared" si="3"/>
        <v>1.6878938028271617E-3</v>
      </c>
      <c r="G53" s="33">
        <f t="shared" si="4"/>
        <v>-314.4700460829493</v>
      </c>
      <c r="H53" s="35"/>
      <c r="I53" s="34"/>
    </row>
    <row r="54" spans="1:9" ht="16.5" customHeight="1" x14ac:dyDescent="0.25">
      <c r="A54" s="16" t="s">
        <v>18</v>
      </c>
      <c r="B54" s="15">
        <f>B55+B63+B65+B67+B68</f>
        <v>6981749.4999999991</v>
      </c>
      <c r="C54" s="15">
        <f>C55+C63+C64+C66+C67+C68</f>
        <v>33632369.599999994</v>
      </c>
      <c r="D54" s="15">
        <f>D55+D63+D64+D66+D67+D68</f>
        <v>7266815</v>
      </c>
      <c r="E54" s="24">
        <f t="shared" si="2"/>
        <v>21.606610198527317</v>
      </c>
      <c r="F54" s="15">
        <f t="shared" si="3"/>
        <v>35.948452534558797</v>
      </c>
      <c r="G54" s="33">
        <f t="shared" si="4"/>
        <v>104.08300956658501</v>
      </c>
    </row>
    <row r="55" spans="1:9" ht="31.2" x14ac:dyDescent="0.25">
      <c r="A55" s="16" t="s">
        <v>50</v>
      </c>
      <c r="B55" s="15">
        <f>B56+B60+B61+B62</f>
        <v>6806583.0999999996</v>
      </c>
      <c r="C55" s="15">
        <f t="shared" ref="C55:D55" si="13">C56+C60+C61+C62</f>
        <v>33739626.5</v>
      </c>
      <c r="D55" s="15">
        <f t="shared" si="13"/>
        <v>7195721.5999999996</v>
      </c>
      <c r="E55" s="24">
        <f t="shared" si="2"/>
        <v>21.327211787599367</v>
      </c>
      <c r="F55" s="15">
        <f t="shared" si="3"/>
        <v>35.59675819316984</v>
      </c>
      <c r="G55" s="33">
        <f t="shared" si="4"/>
        <v>105.71709026809648</v>
      </c>
    </row>
    <row r="56" spans="1:9" ht="33.75" customHeight="1" x14ac:dyDescent="0.25">
      <c r="A56" s="16" t="s">
        <v>36</v>
      </c>
      <c r="B56" s="19">
        <f>B57+B59</f>
        <v>3986987.6999999997</v>
      </c>
      <c r="C56" s="19">
        <f t="shared" ref="C56:D56" si="14">C57+C59</f>
        <v>16797496.600000001</v>
      </c>
      <c r="D56" s="19">
        <f t="shared" si="14"/>
        <v>4199374.2</v>
      </c>
      <c r="E56" s="24">
        <f t="shared" si="2"/>
        <v>25.000000297663398</v>
      </c>
      <c r="F56" s="15">
        <f t="shared" si="3"/>
        <v>20.774026049039481</v>
      </c>
      <c r="G56" s="33">
        <f t="shared" si="4"/>
        <v>105.32699160320962</v>
      </c>
      <c r="H56" s="36"/>
    </row>
    <row r="57" spans="1:9" ht="30" customHeight="1" x14ac:dyDescent="0.25">
      <c r="A57" s="20" t="s">
        <v>58</v>
      </c>
      <c r="B57" s="29">
        <v>3680050.8</v>
      </c>
      <c r="C57" s="29">
        <v>15748779.6</v>
      </c>
      <c r="D57" s="23">
        <v>3937194.9</v>
      </c>
      <c r="E57" s="25">
        <f t="shared" si="2"/>
        <v>25</v>
      </c>
      <c r="F57" s="23">
        <f t="shared" si="3"/>
        <v>19.477042415687887</v>
      </c>
      <c r="G57" s="37">
        <f t="shared" si="4"/>
        <v>106.98751495495659</v>
      </c>
      <c r="H57" s="36"/>
    </row>
    <row r="58" spans="1:9" ht="0.75" customHeight="1" x14ac:dyDescent="0.25">
      <c r="A58" s="32" t="s">
        <v>57</v>
      </c>
      <c r="B58" s="29"/>
      <c r="C58" s="29"/>
      <c r="D58" s="23"/>
      <c r="E58" s="25" t="e">
        <f t="shared" si="2"/>
        <v>#DIV/0!</v>
      </c>
      <c r="F58" s="23">
        <f t="shared" si="3"/>
        <v>0</v>
      </c>
      <c r="G58" s="37" t="e">
        <f t="shared" si="4"/>
        <v>#DIV/0!</v>
      </c>
      <c r="H58" s="36"/>
    </row>
    <row r="59" spans="1:9" ht="63.75" customHeight="1" x14ac:dyDescent="0.25">
      <c r="A59" s="20" t="s">
        <v>31</v>
      </c>
      <c r="B59" s="29">
        <v>306936.90000000002</v>
      </c>
      <c r="C59" s="29">
        <v>1048717</v>
      </c>
      <c r="D59" s="23">
        <v>262179.3</v>
      </c>
      <c r="E59" s="25">
        <f t="shared" si="2"/>
        <v>25.00000476773047</v>
      </c>
      <c r="F59" s="23">
        <f t="shared" si="3"/>
        <v>1.2969836333515923</v>
      </c>
      <c r="G59" s="37">
        <f t="shared" si="4"/>
        <v>85.417980047364779</v>
      </c>
      <c r="H59" s="36"/>
    </row>
    <row r="60" spans="1:9" ht="31.5" customHeight="1" x14ac:dyDescent="0.25">
      <c r="A60" s="16" t="s">
        <v>38</v>
      </c>
      <c r="B60" s="15">
        <v>2117064.2999999998</v>
      </c>
      <c r="C60" s="15">
        <v>13277250</v>
      </c>
      <c r="D60" s="15">
        <v>2208255.7999999998</v>
      </c>
      <c r="E60" s="24">
        <f t="shared" si="2"/>
        <v>16.631876329812272</v>
      </c>
      <c r="F60" s="15">
        <f t="shared" si="3"/>
        <v>10.924095193074843</v>
      </c>
      <c r="G60" s="33">
        <f t="shared" si="4"/>
        <v>104.30745065230187</v>
      </c>
      <c r="H60" s="36"/>
    </row>
    <row r="61" spans="1:9" ht="28.5" customHeight="1" x14ac:dyDescent="0.25">
      <c r="A61" s="16" t="s">
        <v>42</v>
      </c>
      <c r="B61" s="15">
        <v>581021.6</v>
      </c>
      <c r="C61" s="15">
        <v>2347931</v>
      </c>
      <c r="D61" s="15">
        <v>470233.1</v>
      </c>
      <c r="E61" s="24">
        <f t="shared" si="2"/>
        <v>20.027551916985633</v>
      </c>
      <c r="F61" s="15">
        <f t="shared" si="3"/>
        <v>2.3262120028552316</v>
      </c>
      <c r="G61" s="33">
        <f t="shared" si="4"/>
        <v>80.932120251639532</v>
      </c>
      <c r="H61" s="36"/>
    </row>
    <row r="62" spans="1:9" ht="15.75" customHeight="1" x14ac:dyDescent="0.25">
      <c r="A62" s="16" t="s">
        <v>19</v>
      </c>
      <c r="B62" s="15">
        <v>121509.5</v>
      </c>
      <c r="C62" s="15">
        <v>1316948.8999999999</v>
      </c>
      <c r="D62" s="15">
        <v>317858.5</v>
      </c>
      <c r="E62" s="24">
        <f t="shared" si="2"/>
        <v>24.135978244865843</v>
      </c>
      <c r="F62" s="15">
        <f t="shared" si="3"/>
        <v>1.5724249482002857</v>
      </c>
      <c r="G62" s="33">
        <f t="shared" si="4"/>
        <v>261.59148050152459</v>
      </c>
      <c r="H62" s="36"/>
    </row>
    <row r="63" spans="1:9" ht="37.5" customHeight="1" x14ac:dyDescent="0.25">
      <c r="A63" s="21" t="s">
        <v>70</v>
      </c>
      <c r="B63" s="30">
        <v>35315.1</v>
      </c>
      <c r="C63" s="30">
        <v>3051</v>
      </c>
      <c r="D63" s="15">
        <v>3500</v>
      </c>
      <c r="E63" s="24">
        <f t="shared" si="2"/>
        <v>114.71648639790233</v>
      </c>
      <c r="F63" s="15">
        <f t="shared" si="3"/>
        <v>1.7314268200161392E-2</v>
      </c>
      <c r="G63" s="33">
        <f t="shared" si="4"/>
        <v>9.9107747111009168</v>
      </c>
      <c r="H63" s="36"/>
    </row>
    <row r="64" spans="1:9" ht="33.75" customHeight="1" x14ac:dyDescent="0.25">
      <c r="A64" s="21" t="s">
        <v>55</v>
      </c>
      <c r="B64" s="30"/>
      <c r="C64" s="30">
        <v>0</v>
      </c>
      <c r="D64" s="15">
        <v>3562.5</v>
      </c>
      <c r="E64" s="24"/>
      <c r="F64" s="15">
        <f t="shared" si="3"/>
        <v>1.7623451560878557E-2</v>
      </c>
      <c r="G64" s="33"/>
      <c r="H64" s="36"/>
    </row>
    <row r="65" spans="1:8" ht="111.75" customHeight="1" x14ac:dyDescent="0.25">
      <c r="A65" s="21" t="s">
        <v>62</v>
      </c>
      <c r="B65" s="30">
        <v>-9383</v>
      </c>
      <c r="C65" s="30"/>
      <c r="D65" s="15"/>
      <c r="E65" s="24"/>
      <c r="F65" s="15">
        <f t="shared" si="3"/>
        <v>0</v>
      </c>
      <c r="G65" s="33">
        <f t="shared" si="4"/>
        <v>0</v>
      </c>
      <c r="H65" s="36"/>
    </row>
    <row r="66" spans="1:8" ht="19.5" customHeight="1" x14ac:dyDescent="0.25">
      <c r="A66" s="21" t="s">
        <v>71</v>
      </c>
      <c r="B66" s="30"/>
      <c r="C66" s="30">
        <v>12159.9</v>
      </c>
      <c r="D66" s="15">
        <v>12159.8</v>
      </c>
      <c r="E66" s="24">
        <f t="shared" si="2"/>
        <v>99.999177624815999</v>
      </c>
      <c r="F66" s="15">
        <f t="shared" si="3"/>
        <v>6.0153725274377845E-2</v>
      </c>
      <c r="G66" s="33"/>
    </row>
    <row r="67" spans="1:8" ht="93" customHeight="1" x14ac:dyDescent="0.25">
      <c r="A67" s="16" t="s">
        <v>37</v>
      </c>
      <c r="B67" s="15">
        <v>178882.3</v>
      </c>
      <c r="C67" s="15">
        <v>15913.3</v>
      </c>
      <c r="D67" s="15">
        <v>85896.7</v>
      </c>
      <c r="E67" s="24">
        <f t="shared" si="2"/>
        <v>539.7793041041142</v>
      </c>
      <c r="F67" s="15">
        <f t="shared" si="3"/>
        <v>0.42492528608822938</v>
      </c>
      <c r="G67" s="33">
        <f t="shared" si="4"/>
        <v>48.018557453700005</v>
      </c>
    </row>
    <row r="68" spans="1:8" ht="62.4" x14ac:dyDescent="0.25">
      <c r="A68" s="16" t="s">
        <v>51</v>
      </c>
      <c r="B68" s="15">
        <v>-29648</v>
      </c>
      <c r="C68" s="15">
        <v>-138381.1</v>
      </c>
      <c r="D68" s="15">
        <v>-34025.599999999999</v>
      </c>
      <c r="E68" s="24">
        <f t="shared" si="2"/>
        <v>24.588328897515627</v>
      </c>
      <c r="F68" s="15">
        <f t="shared" si="3"/>
        <v>-0.16832238973468897</v>
      </c>
      <c r="G68" s="33">
        <f t="shared" si="4"/>
        <v>114.76524554776037</v>
      </c>
    </row>
    <row r="69" spans="1:8" ht="17.25" customHeight="1" x14ac:dyDescent="0.25">
      <c r="A69" s="22" t="s">
        <v>32</v>
      </c>
      <c r="B69" s="19">
        <f>B54+B6</f>
        <v>18435387.699999999</v>
      </c>
      <c r="C69" s="19">
        <f>C54+C6</f>
        <v>94601682.399999991</v>
      </c>
      <c r="D69" s="19">
        <f t="shared" ref="D69" si="15">D54+D6</f>
        <v>20214541.899999999</v>
      </c>
      <c r="E69" s="24">
        <f t="shared" si="2"/>
        <v>21.368057509302815</v>
      </c>
      <c r="F69" s="15">
        <f>D69/$D$69*100</f>
        <v>100</v>
      </c>
      <c r="G69" s="33">
        <f t="shared" si="4"/>
        <v>109.65075554120295</v>
      </c>
    </row>
    <row r="70" spans="1:8" x14ac:dyDescent="0.25">
      <c r="D70" s="9"/>
      <c r="F70" s="5"/>
    </row>
    <row r="71" spans="1:8" x14ac:dyDescent="0.25">
      <c r="C71" s="11"/>
      <c r="D71" s="13"/>
    </row>
    <row r="72" spans="1:8" x14ac:dyDescent="0.25">
      <c r="D72" s="10"/>
    </row>
    <row r="73" spans="1:8" x14ac:dyDescent="0.25">
      <c r="D73" s="10"/>
    </row>
  </sheetData>
  <mergeCells count="9">
    <mergeCell ref="A1:G1"/>
    <mergeCell ref="A2:G3"/>
    <mergeCell ref="G4:G5"/>
    <mergeCell ref="A4:A5"/>
    <mergeCell ref="F4:F5"/>
    <mergeCell ref="E4:E5"/>
    <mergeCell ref="D4:D5"/>
    <mergeCell ref="C4:C5"/>
    <mergeCell ref="B4:B5"/>
  </mergeCells>
  <phoneticPr fontId="1" type="noConversion"/>
  <pageMargins left="0.98425196850393704" right="0.39370078740157483" top="0.59055118110236227" bottom="0.59055118110236227" header="0.19685039370078741" footer="0.27559055118110237"/>
  <pageSetup paperSize="9" scale="75" fitToHeight="0" orientation="portrait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4" sqref="D24"/>
    </sheetView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Лист2</vt:lpstr>
      <vt:lpstr>Лист3</vt:lpstr>
      <vt:lpstr>Лист4</vt:lpstr>
      <vt:lpstr>Лист1!Заголовки_для_печати</vt:lpstr>
      <vt:lpstr>Лист1!Область_печати</vt:lpstr>
    </vt:vector>
  </TitlesOfParts>
  <Company>Pre_Installed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Pre_Installed User</dc:creator>
  <cp:lastModifiedBy>Давыдова</cp:lastModifiedBy>
  <cp:lastPrinted>2025-05-23T06:58:14Z</cp:lastPrinted>
  <dcterms:created xsi:type="dcterms:W3CDTF">2007-08-27T13:19:22Z</dcterms:created>
  <dcterms:modified xsi:type="dcterms:W3CDTF">2025-06-02T12:53:37Z</dcterms:modified>
</cp:coreProperties>
</file>