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8800" windowHeight="11436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Print_Titles" localSheetId="0">Лист1!$4:$5</definedName>
    <definedName name="_xlnm.Print_Area" localSheetId="0">Лист1!$A$1:$F$67</definedName>
  </definedNames>
  <calcPr calcId="162913"/>
</workbook>
</file>

<file path=xl/calcChain.xml><?xml version="1.0" encoding="utf-8"?>
<calcChain xmlns="http://schemas.openxmlformats.org/spreadsheetml/2006/main">
  <c r="C16" i="1" l="1"/>
  <c r="D9" i="1" l="1"/>
  <c r="D10" i="1"/>
  <c r="D13" i="1"/>
  <c r="D14" i="1"/>
  <c r="D17" i="1"/>
  <c r="D18" i="1"/>
  <c r="D19" i="1"/>
  <c r="D21" i="1"/>
  <c r="D23" i="1"/>
  <c r="D24" i="1"/>
  <c r="D25" i="1"/>
  <c r="D27" i="1"/>
  <c r="D28" i="1"/>
  <c r="D29" i="1"/>
  <c r="D30" i="1"/>
  <c r="D33" i="1"/>
  <c r="D34" i="1"/>
  <c r="D35" i="1"/>
  <c r="D36" i="1"/>
  <c r="D37" i="1"/>
  <c r="D38" i="1"/>
  <c r="D39" i="1"/>
  <c r="D40" i="1"/>
  <c r="D42" i="1"/>
  <c r="D43" i="1"/>
  <c r="D44" i="1"/>
  <c r="D45" i="1"/>
  <c r="D47" i="1"/>
  <c r="D48" i="1"/>
  <c r="D49" i="1"/>
  <c r="D50" i="1"/>
  <c r="D51" i="1"/>
  <c r="D56" i="1"/>
  <c r="D57" i="1"/>
  <c r="D58" i="1"/>
  <c r="D59" i="1"/>
  <c r="D60" i="1"/>
  <c r="D61" i="1"/>
  <c r="D62" i="1"/>
  <c r="D63" i="1"/>
  <c r="D65" i="1"/>
  <c r="D66" i="1"/>
  <c r="C55" i="1"/>
  <c r="C54" i="1" s="1"/>
  <c r="B55" i="1"/>
  <c r="C41" i="1"/>
  <c r="C26" i="1"/>
  <c r="C20" i="1"/>
  <c r="C22" i="1"/>
  <c r="C11" i="1"/>
  <c r="C12" i="1"/>
  <c r="C53" i="1" l="1"/>
  <c r="D55" i="1"/>
  <c r="B54" i="1"/>
  <c r="B53" i="1" s="1"/>
  <c r="C46" i="1"/>
  <c r="B46" i="1"/>
  <c r="B41" i="1"/>
  <c r="D41" i="1" s="1"/>
  <c r="C32" i="1"/>
  <c r="B32" i="1"/>
  <c r="B31" i="1" s="1"/>
  <c r="B26" i="1"/>
  <c r="D26" i="1" s="1"/>
  <c r="B22" i="1"/>
  <c r="D22" i="1" s="1"/>
  <c r="B16" i="1"/>
  <c r="D16" i="1" s="1"/>
  <c r="B12" i="1"/>
  <c r="C8" i="1"/>
  <c r="B8" i="1"/>
  <c r="B11" i="1" l="1"/>
  <c r="D11" i="1" s="1"/>
  <c r="D12" i="1"/>
  <c r="D46" i="1"/>
  <c r="D53" i="1"/>
  <c r="D32" i="1"/>
  <c r="C31" i="1"/>
  <c r="D8" i="1"/>
  <c r="C7" i="1"/>
  <c r="B20" i="1"/>
  <c r="D20" i="1" s="1"/>
  <c r="D54" i="1"/>
  <c r="D31" i="1" l="1"/>
  <c r="C6" i="1"/>
  <c r="B7" i="1"/>
  <c r="B6" i="1" s="1"/>
  <c r="B67" i="1" s="1"/>
  <c r="D7" i="1" l="1"/>
  <c r="C67" i="1"/>
  <c r="E6" i="1" s="1"/>
  <c r="D6" i="1"/>
  <c r="E18" i="1" l="1"/>
  <c r="E50" i="1"/>
  <c r="E21" i="1"/>
  <c r="E53" i="1"/>
  <c r="E30" i="1"/>
  <c r="E62" i="1"/>
  <c r="E25" i="1"/>
  <c r="E65" i="1"/>
  <c r="E64" i="1"/>
  <c r="E48" i="1"/>
  <c r="E32" i="1"/>
  <c r="E16" i="1"/>
  <c r="E63" i="1"/>
  <c r="E47" i="1"/>
  <c r="E26" i="1"/>
  <c r="E58" i="1"/>
  <c r="E29" i="1"/>
  <c r="E61" i="1"/>
  <c r="E38" i="1"/>
  <c r="D67" i="1"/>
  <c r="E33" i="1"/>
  <c r="E60" i="1"/>
  <c r="E44" i="1"/>
  <c r="E28" i="1"/>
  <c r="E12" i="1"/>
  <c r="E59" i="1"/>
  <c r="E43" i="1"/>
  <c r="E27" i="1"/>
  <c r="E11" i="1"/>
  <c r="E41" i="1"/>
  <c r="E34" i="1"/>
  <c r="E66" i="1"/>
  <c r="E37" i="1"/>
  <c r="E14" i="1"/>
  <c r="E9" i="1"/>
  <c r="E49" i="1"/>
  <c r="E56" i="1"/>
  <c r="E40" i="1"/>
  <c r="E24" i="1"/>
  <c r="E55" i="1"/>
  <c r="E39" i="1"/>
  <c r="E23" i="1"/>
  <c r="E10" i="1"/>
  <c r="E42" i="1"/>
  <c r="E13" i="1"/>
  <c r="E45" i="1"/>
  <c r="E22" i="1"/>
  <c r="E54" i="1"/>
  <c r="E17" i="1"/>
  <c r="E57" i="1"/>
  <c r="E52" i="1"/>
  <c r="E36" i="1"/>
  <c r="E20" i="1"/>
  <c r="E67" i="1"/>
  <c r="E51" i="1"/>
  <c r="E35" i="1"/>
  <c r="E19" i="1"/>
  <c r="E15" i="1"/>
  <c r="E46" i="1"/>
  <c r="E8" i="1"/>
  <c r="E7" i="1"/>
  <c r="E31" i="1"/>
</calcChain>
</file>

<file path=xl/sharedStrings.xml><?xml version="1.0" encoding="utf-8"?>
<sst xmlns="http://schemas.openxmlformats.org/spreadsheetml/2006/main" count="70" uniqueCount="70">
  <si>
    <t>НАЛОГ НА ПРИБЫЛЬ, ДОХОДЫ</t>
  </si>
  <si>
    <t>Налог на прибыль организаций</t>
  </si>
  <si>
    <t>Налог на доходы физических лиц</t>
  </si>
  <si>
    <t>НАЛОГИ НА ТОВАРЫ (РАБОТЫ, УСЛУГИ), РЕАЛИЗУЕМЫЕ НА ТЕРРИТОРИИ РФ</t>
  </si>
  <si>
    <t>НАЛОГИ НА СОВОКУПНЫЙ ДОХОД</t>
  </si>
  <si>
    <t>Единый сельхозяйственный налог</t>
  </si>
  <si>
    <t>НАЛОГИ НА ИМУЩЕСТВО</t>
  </si>
  <si>
    <t>Налог на имущество организаций</t>
  </si>
  <si>
    <t>Транспортный налог</t>
  </si>
  <si>
    <t>Налог на игорный бизнес</t>
  </si>
  <si>
    <t>НАЛОГИ, СБОРЫ И РЕГУЛЯРНЫЕ ПЛАТЕЖИ ЗА ПОЛЬЗОВАНИЕ ПРИРОДНЫМИ РЕСУРСАМИ</t>
  </si>
  <si>
    <t>Налог на добычу полезных ископаемых</t>
  </si>
  <si>
    <t>ЗАДОЛЖЕННОСТЬ И ПЕРЕРАСЧЕТЫ ПО ОТМЕНЕННЫМ НАЛОГАМ, СБОРАМ И ИНЫМ ОБЯЗАТЕЛЬНЫМ ПЛАТЕЖАМ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</si>
  <si>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</si>
  <si>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</si>
  <si>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</si>
  <si>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ШТРАФЫ, САНКЦИИ, ВОЗМЕЩЕНИЕ УЩЕРБА</t>
  </si>
  <si>
    <t>ПРОЧИЕ НЕНАЛОГОВЫЕ ДОХОДЫ</t>
  </si>
  <si>
    <t>БЕЗВОЗМЕЗДНЫЕ ПОСТУПЛЕНИЯ</t>
  </si>
  <si>
    <t>Иные межбюджетные трансферты</t>
  </si>
  <si>
    <t>АДМИНИСТРАТИВНЫЕ ПЛАТЕЖИ И СБОРЫ</t>
  </si>
  <si>
    <t>НАЛОГОВЫЕ ДОХОДЫ</t>
  </si>
  <si>
    <t>НЕНАЛОГОВЫЕ ДОХОДЫ</t>
  </si>
  <si>
    <t>Приложение 1</t>
  </si>
  <si>
    <t>Платежи при пользовании недрами</t>
  </si>
  <si>
    <t>НАЛОГОВЫЕ И НЕНАЛОГОВЫЕ ДОХОДЫ</t>
  </si>
  <si>
    <t>Транспортный налог с организаций</t>
  </si>
  <si>
    <t>Транспортный налог с физических лиц</t>
  </si>
  <si>
    <t>Плата за использование лесов</t>
  </si>
  <si>
    <t>ГОСУДАРСТВЕННАЯ ПОШЛИНА</t>
  </si>
  <si>
    <t>Доходы в виде прибыли, приходящейся на доли в уставных (складочных) капиталах хозяйственных товариществ и обществ, или дивиденды по акциям, принадлежащим субъектам РФ</t>
  </si>
  <si>
    <t>Дотации бюджетам субъектов РФ на частичную компенсацию дополнительных расходов на повышение оплаты труда работников бюджетной сферы и иные цели</t>
  </si>
  <si>
    <t>В С Е Г О</t>
  </si>
  <si>
    <t>ДОХОДЫ ОТ ПРОДАЖИ МАТЕРИАЛЬНЫХ И НЕМАТЕРИАЛЬНЫХ АКТИВОВ</t>
  </si>
  <si>
    <t>Наименование</t>
  </si>
  <si>
    <t>Налог, взимаемый в связи с применением упрощенной системы налогообложения</t>
  </si>
  <si>
    <t>Дотации бюджетам бюджетной системы Российской Федерации</t>
  </si>
  <si>
    <t>Доходы бюджетов бюджетной системы РФ от возврата бюджетами бюджетной системы РФ и организациями остатков субсидий, субвенций и иных межбюджетных трансфертов, имеющих целевое назначение, прошлых лет</t>
  </si>
  <si>
    <t>Субсидии бюджетам бюджетной системы РФ (межбюджетные субсидии)</t>
  </si>
  <si>
    <t xml:space="preserve">Акцизы по подакцизным товарам (продукции), производимым на территории РФ, в том числе: </t>
  </si>
  <si>
    <t>акцизы на  алкогольную продукцию</t>
  </si>
  <si>
    <t>доходы от уплаты акцизов на нефтепродукты</t>
  </si>
  <si>
    <t>Субвенции бюджетам бюджетной 
системы РФ</t>
  </si>
  <si>
    <t>Доходы от сдачи в аренду имущества, находящегося в оперативном управлении органов государственной власти субъектов РФ и созданных ими учреждений (за исключением имущества бюджетных и автономных учреждений субъектов РФ)</t>
  </si>
  <si>
    <t>Доходы от сдачи в аренду имущества, составляющего казну субъекта РФ (за исключением земельных участков)</t>
  </si>
  <si>
    <t>Доходы от перечисления части прибыли, остающейся после уплаты налогов и иных обязательных платежей государственных унитарных предприятий субъектов РФ</t>
  </si>
  <si>
    <t>Прочие поступления от использования имущества, находящегося в собственности субъектов РФ (за исключением имущества бюджетных и автономных учреждений субъектов РФ, а также имущества государственных унитарных предприятий субъектов РФ, в том числе казенных)</t>
  </si>
  <si>
    <t>Доходы от продажи земельных участков, находящихся в собственности субъектов РФ (за исключением земельных участков бюджетных и автономных учреждений субъектов РФ)</t>
  </si>
  <si>
    <t>Удельный вес в общем объеме доходов, 
%</t>
  </si>
  <si>
    <t>Процент исполне-ния, 
%</t>
  </si>
  <si>
    <t>Безвозмездные поступления от других бюджетов бюджетной системы РФ</t>
  </si>
  <si>
    <t>Возврат остатков субсидий, субвенций и иных межбюджетных трансфертов, имеющих целевое назначение, 
прошлых лет</t>
  </si>
  <si>
    <t>Налог на профессиональный доход</t>
  </si>
  <si>
    <t>ДОХОДЫ ОТ ИСПОЛЬЗОВАНИЯ ИМУЩЕСТВА, НАХОДЯЩЕГОСЯ В ГОСУДАРСТВЕННОЙ И МУНИЦИ-ПАЛЬНОЙ СОБСТВЕННОСТИ</t>
  </si>
  <si>
    <t>Доходы от размещения средств бюджетов</t>
  </si>
  <si>
    <t>Безвозмездные поступления от негосударственных организаций</t>
  </si>
  <si>
    <t>акциз на сталь жидкую</t>
  </si>
  <si>
    <t>Дотации бюджетам субъектов РФ на поддержку мер по обеспечению сбалансированности бюджетов</t>
  </si>
  <si>
    <t>Дотации бюджетам субъектов РФ на выравнивание бюджетной обеспеченности</t>
  </si>
  <si>
    <t>Безвозмездные поступления от госу-дарственных (муниципальных) организаций</t>
  </si>
  <si>
    <t>Прогноз доходов 
на 2024 год,
тыс. рублей</t>
  </si>
  <si>
    <t>Кассовое исполнение
за 1 квартал 2024 года,
тыс. рублей</t>
  </si>
  <si>
    <t>Темп роста 
к 1 кварталу 2023 года, 
%</t>
  </si>
  <si>
    <t>Сборы за пользование объектами животного мира и за пользование объектами водных биологических ресурсов</t>
  </si>
  <si>
    <t>Проценты, полученные от предоставления бюджетных кредитов внутри страны за счет средств бюджетов субъектов РФ</t>
  </si>
  <si>
    <r>
      <t>Перечисления для осуществления возвра-та (зачета) излишне уплаченных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  </r>
    <r>
      <rPr>
        <b/>
        <sz val="10"/>
        <rFont val="Arial Cyr"/>
        <charset val="204"/>
      </rPr>
      <t xml:space="preserve"> </t>
    </r>
  </si>
  <si>
    <t>Доходы от реализации имущества, находя-щегося в собственности субъектов РФ (за исключением движимого имущества бюд-жетных и автономных учреждений субъектов РФ, а также имущества государственных унитарных предприятий субъектов РФ, в том числе казенных), в части реализации основных средств по указанному имуществу</t>
  </si>
  <si>
    <t>Доходы, получаемые в виде арендной платы, а также средства от продажи права на заклю-чение договоров аренды за земли, находя-щиеся в собственности субъектов РФ (за исключением земельных участков бюджетных и автономных учреждений субъектов РФ)</t>
  </si>
  <si>
    <t>Доходы от реализации имущества, находя-щегося в оперативном управлении учрежде-ний, находящихся в ведении органов госу-дарственной власти субъектов РФ (за исклю-чением имущества бюджетных и автономных учреждений субъектов РФ), в части реализа-ции материальных запасов по указанному имуществу</t>
  </si>
  <si>
    <t>Исполнение доходов областного бюджета за 1 квартал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</si>
</sst>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7" x14ac:knownFonts="1"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Arial Cyr"/>
      <charset val="204"/>
    </font>
    <font>
      <b/>
      <sz val="9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color theme="0"/>
      <name val="Arial Cyr"/>
      <charset val="204"/>
    </font>
    <font>
      <sz val="8"/>
      <color rgb="FF000000"/>
      <name val="Arial"/>
      <family val="2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" fontId="9" fillId="0" borderId="3">
      <alignment horizontal="right"/>
    </xf>
  </cellStyleXfs>
  <cellXfs count="42">
    <xf numFmtId="0" fontId="0" fillId="0" borderId="0" xfId="0"/>
    <xf numFmtId="0" fontId="3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8" fillId="0" borderId="0" xfId="0" applyFont="1"/>
    <xf numFmtId="164" fontId="8" fillId="0" borderId="0" xfId="0" applyNumberFormat="1" applyFont="1"/>
    <xf numFmtId="0" fontId="0" fillId="0" borderId="0" xfId="0" applyFont="1"/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164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0" fillId="0" borderId="0" xfId="0" applyBorder="1"/>
    <xf numFmtId="164" fontId="4" fillId="0" borderId="0" xfId="0" applyNumberFormat="1" applyFont="1" applyFill="1" applyAlignment="1"/>
    <xf numFmtId="0" fontId="2" fillId="0" borderId="0" xfId="0" applyFont="1" applyAlignment="1"/>
    <xf numFmtId="165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165" fontId="10" fillId="0" borderId="1" xfId="0" applyNumberFormat="1" applyFont="1" applyFill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165" fontId="11" fillId="0" borderId="1" xfId="0" applyNumberFormat="1" applyFont="1" applyBorder="1" applyAlignment="1">
      <alignment horizontal="center" vertical="center"/>
    </xf>
    <xf numFmtId="165" fontId="11" fillId="0" borderId="1" xfId="0" applyNumberFormat="1" applyFont="1" applyFill="1" applyBorder="1" applyAlignment="1">
      <alignment horizontal="center" vertical="center"/>
    </xf>
    <xf numFmtId="165" fontId="10" fillId="0" borderId="1" xfId="0" applyNumberFormat="1" applyFont="1" applyFill="1" applyBorder="1" applyAlignment="1">
      <alignment horizontal="center" vertical="center" wrapText="1"/>
    </xf>
    <xf numFmtId="165" fontId="11" fillId="0" borderId="1" xfId="0" applyNumberFormat="1" applyFont="1" applyFill="1" applyBorder="1" applyAlignment="1">
      <alignment horizontal="center" vertical="center" wrapText="1"/>
    </xf>
    <xf numFmtId="165" fontId="12" fillId="0" borderId="1" xfId="0" applyNumberFormat="1" applyFont="1" applyFill="1" applyBorder="1" applyAlignment="1">
      <alignment horizontal="center" vertical="center"/>
    </xf>
    <xf numFmtId="165" fontId="13" fillId="0" borderId="1" xfId="0" applyNumberFormat="1" applyFont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 shrinkToFit="1"/>
    </xf>
    <xf numFmtId="165" fontId="15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</cellXfs>
  <cellStyles count="2">
    <cellStyle name="xl56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71"/>
  <sheetViews>
    <sheetView tabSelected="1" showWhiteSpace="0" view="pageBreakPreview" zoomScale="120" zoomScaleNormal="120" zoomScaleSheetLayoutView="120" workbookViewId="0">
      <selection activeCell="A6" sqref="A6"/>
    </sheetView>
  </sheetViews>
  <sheetFormatPr defaultRowHeight="13.2" x14ac:dyDescent="0.25"/>
  <cols>
    <col min="1" max="1" width="45.88671875" style="1" customWidth="1"/>
    <col min="2" max="2" width="16" style="7" customWidth="1"/>
    <col min="3" max="3" width="14.33203125" style="9" customWidth="1"/>
    <col min="4" max="4" width="10.6640625" style="9" customWidth="1"/>
    <col min="5" max="5" width="10.6640625" style="15" customWidth="1"/>
    <col min="6" max="6" width="10" style="4" customWidth="1"/>
  </cols>
  <sheetData>
    <row r="1" spans="1:35" x14ac:dyDescent="0.25">
      <c r="C1" s="8"/>
      <c r="D1" s="36" t="s">
        <v>23</v>
      </c>
      <c r="E1" s="36"/>
      <c r="F1" s="36"/>
    </row>
    <row r="2" spans="1:35" ht="24" customHeight="1" x14ac:dyDescent="0.25">
      <c r="A2" s="38" t="s">
        <v>69</v>
      </c>
      <c r="B2" s="38"/>
      <c r="C2" s="38"/>
      <c r="D2" s="38"/>
      <c r="E2" s="38"/>
      <c r="F2" s="38"/>
    </row>
    <row r="3" spans="1:35" ht="9" customHeight="1" x14ac:dyDescent="0.25">
      <c r="A3" s="37"/>
      <c r="B3" s="37"/>
      <c r="C3" s="37"/>
      <c r="D3" s="37"/>
      <c r="E3" s="37"/>
      <c r="F3" s="37"/>
    </row>
    <row r="4" spans="1:35" ht="22.5" customHeight="1" x14ac:dyDescent="0.25">
      <c r="A4" s="39" t="s">
        <v>34</v>
      </c>
      <c r="B4" s="41" t="s">
        <v>60</v>
      </c>
      <c r="C4" s="41" t="s">
        <v>61</v>
      </c>
      <c r="D4" s="41" t="s">
        <v>49</v>
      </c>
      <c r="E4" s="40" t="s">
        <v>48</v>
      </c>
      <c r="F4" s="40" t="s">
        <v>62</v>
      </c>
    </row>
    <row r="5" spans="1:35" ht="54.75" customHeight="1" x14ac:dyDescent="0.25">
      <c r="A5" s="39"/>
      <c r="B5" s="41"/>
      <c r="C5" s="41"/>
      <c r="D5" s="41"/>
      <c r="E5" s="40"/>
      <c r="F5" s="40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</row>
    <row r="6" spans="1:35" ht="31.2" x14ac:dyDescent="0.25">
      <c r="A6" s="17" t="s">
        <v>25</v>
      </c>
      <c r="B6" s="16">
        <f>B7+B31</f>
        <v>52774528.700000003</v>
      </c>
      <c r="C6" s="16">
        <f>C7+C31</f>
        <v>11453638.199999999</v>
      </c>
      <c r="D6" s="16">
        <f>C6/B6*100</f>
        <v>21.702966340275434</v>
      </c>
      <c r="E6" s="25">
        <f>C6/$C$67*100</f>
        <v>62.128545308542662</v>
      </c>
      <c r="F6" s="16">
        <v>102.02980064462885</v>
      </c>
    </row>
    <row r="7" spans="1:35" ht="15.6" x14ac:dyDescent="0.25">
      <c r="A7" s="17" t="s">
        <v>21</v>
      </c>
      <c r="B7" s="16">
        <f>B8+B11+B16+B20+B26+B29+B30</f>
        <v>50229844</v>
      </c>
      <c r="C7" s="16">
        <f>C8+C11+C16+C20+C26+C29+C30</f>
        <v>10696777.699999999</v>
      </c>
      <c r="D7" s="16">
        <f t="shared" ref="D7:D67" si="0">C7/B7*100</f>
        <v>21.295661798193123</v>
      </c>
      <c r="E7" s="25">
        <f t="shared" ref="E7:E67" si="1">C7/$C$67*100</f>
        <v>58.023068861198944</v>
      </c>
      <c r="F7" s="16">
        <v>98.370197174407508</v>
      </c>
    </row>
    <row r="8" spans="1:35" ht="15.6" x14ac:dyDescent="0.25">
      <c r="A8" s="17" t="s">
        <v>0</v>
      </c>
      <c r="B8" s="25">
        <f>B9+B10</f>
        <v>32198676</v>
      </c>
      <c r="C8" s="25">
        <f>C9+C10</f>
        <v>6981520.7000000002</v>
      </c>
      <c r="D8" s="16">
        <f t="shared" si="0"/>
        <v>21.682632851114747</v>
      </c>
      <c r="E8" s="25">
        <f t="shared" si="1"/>
        <v>37.870213600118646</v>
      </c>
      <c r="F8" s="16">
        <v>95.258995088599136</v>
      </c>
    </row>
    <row r="9" spans="1:35" s="3" customFormat="1" ht="15.6" x14ac:dyDescent="0.25">
      <c r="A9" s="18" t="s">
        <v>1</v>
      </c>
      <c r="B9" s="26">
        <v>14766983</v>
      </c>
      <c r="C9" s="24">
        <v>3374805.1</v>
      </c>
      <c r="D9" s="16">
        <f t="shared" si="0"/>
        <v>22.853721034283037</v>
      </c>
      <c r="E9" s="25">
        <f t="shared" si="1"/>
        <v>18.306124909974095</v>
      </c>
      <c r="F9" s="16">
        <v>74.794131945133174</v>
      </c>
    </row>
    <row r="10" spans="1:35" s="3" customFormat="1" ht="13.95" customHeight="1" x14ac:dyDescent="0.25">
      <c r="A10" s="18" t="s">
        <v>2</v>
      </c>
      <c r="B10" s="26">
        <v>17431693</v>
      </c>
      <c r="C10" s="24">
        <v>3606715.6</v>
      </c>
      <c r="D10" s="16">
        <f t="shared" si="0"/>
        <v>20.690564020373696</v>
      </c>
      <c r="E10" s="25">
        <f t="shared" si="1"/>
        <v>19.564088690144555</v>
      </c>
      <c r="F10" s="16">
        <v>128.04015417292763</v>
      </c>
    </row>
    <row r="11" spans="1:35" s="3" customFormat="1" ht="46.5" customHeight="1" x14ac:dyDescent="0.25">
      <c r="A11" s="17" t="s">
        <v>3</v>
      </c>
      <c r="B11" s="25">
        <f>B12</f>
        <v>7495179.8000000007</v>
      </c>
      <c r="C11" s="25">
        <f>C12</f>
        <v>1832067.9000000001</v>
      </c>
      <c r="D11" s="16">
        <f t="shared" si="0"/>
        <v>24.443281534086747</v>
      </c>
      <c r="E11" s="25">
        <f t="shared" si="1"/>
        <v>9.9377779833727065</v>
      </c>
      <c r="F11" s="16">
        <v>106.59693011055592</v>
      </c>
    </row>
    <row r="12" spans="1:35" ht="42" customHeight="1" x14ac:dyDescent="0.25">
      <c r="A12" s="18" t="s">
        <v>39</v>
      </c>
      <c r="B12" s="26">
        <f>B13+B14+B15</f>
        <v>7495179.8000000007</v>
      </c>
      <c r="C12" s="26">
        <f>C13+C14+C15</f>
        <v>1832067.9000000001</v>
      </c>
      <c r="D12" s="16">
        <f t="shared" si="0"/>
        <v>24.443281534086747</v>
      </c>
      <c r="E12" s="25">
        <f t="shared" si="1"/>
        <v>9.9377779833727065</v>
      </c>
      <c r="F12" s="16">
        <v>106.59693011055592</v>
      </c>
    </row>
    <row r="13" spans="1:35" ht="15.6" x14ac:dyDescent="0.25">
      <c r="A13" s="19" t="s">
        <v>40</v>
      </c>
      <c r="B13" s="27">
        <v>2255144.9</v>
      </c>
      <c r="C13" s="28">
        <v>502302</v>
      </c>
      <c r="D13" s="16">
        <f t="shared" si="0"/>
        <v>22.273602019985503</v>
      </c>
      <c r="E13" s="25">
        <f t="shared" si="1"/>
        <v>2.7246619825630249</v>
      </c>
      <c r="F13" s="16">
        <v>103.09226300059477</v>
      </c>
    </row>
    <row r="14" spans="1:35" ht="15.75" customHeight="1" x14ac:dyDescent="0.25">
      <c r="A14" s="19" t="s">
        <v>41</v>
      </c>
      <c r="B14" s="27">
        <v>5240034.9000000004</v>
      </c>
      <c r="C14" s="28">
        <v>1332571.6000000001</v>
      </c>
      <c r="D14" s="16">
        <f t="shared" si="0"/>
        <v>25.430586349720684</v>
      </c>
      <c r="E14" s="25">
        <f t="shared" si="1"/>
        <v>7.2283351003244709</v>
      </c>
      <c r="F14" s="16">
        <v>108.33977103934738</v>
      </c>
    </row>
    <row r="15" spans="1:35" ht="15.75" customHeight="1" x14ac:dyDescent="0.25">
      <c r="A15" s="19" t="s">
        <v>56</v>
      </c>
      <c r="B15" s="27"/>
      <c r="C15" s="28">
        <v>-2805.7</v>
      </c>
      <c r="D15" s="16"/>
      <c r="E15" s="25">
        <f t="shared" si="1"/>
        <v>-1.5219099514788073E-2</v>
      </c>
      <c r="F15" s="16">
        <v>-192.31612859003354</v>
      </c>
    </row>
    <row r="16" spans="1:35" ht="15" customHeight="1" x14ac:dyDescent="0.25">
      <c r="A16" s="17" t="s">
        <v>4</v>
      </c>
      <c r="B16" s="16">
        <f>B19+B17</f>
        <v>5379770</v>
      </c>
      <c r="C16" s="16">
        <f>C19+C17</f>
        <v>769063.6</v>
      </c>
      <c r="D16" s="16">
        <f t="shared" si="0"/>
        <v>14.295473598313682</v>
      </c>
      <c r="E16" s="25">
        <f t="shared" si="1"/>
        <v>4.171670335959357</v>
      </c>
      <c r="F16" s="16">
        <v>113.96817098139078</v>
      </c>
    </row>
    <row r="17" spans="1:6" ht="30.75" customHeight="1" x14ac:dyDescent="0.25">
      <c r="A17" s="18" t="s">
        <v>35</v>
      </c>
      <c r="B17" s="29">
        <v>5239780</v>
      </c>
      <c r="C17" s="24">
        <v>722585.9</v>
      </c>
      <c r="D17" s="16">
        <f t="shared" si="0"/>
        <v>13.790386237590127</v>
      </c>
      <c r="E17" s="25">
        <f t="shared" si="1"/>
        <v>3.9195590120407395</v>
      </c>
      <c r="F17" s="16">
        <v>111.74552514307913</v>
      </c>
    </row>
    <row r="18" spans="1:6" ht="15.6" hidden="1" x14ac:dyDescent="0.25">
      <c r="A18" s="18" t="s">
        <v>5</v>
      </c>
      <c r="B18" s="29"/>
      <c r="C18" s="24"/>
      <c r="D18" s="16" t="e">
        <f t="shared" si="0"/>
        <v>#DIV/0!</v>
      </c>
      <c r="E18" s="25">
        <f t="shared" si="1"/>
        <v>0</v>
      </c>
      <c r="F18" s="16" t="e">
        <v>#DIV/0!</v>
      </c>
    </row>
    <row r="19" spans="1:6" ht="15.6" x14ac:dyDescent="0.25">
      <c r="A19" s="18" t="s">
        <v>52</v>
      </c>
      <c r="B19" s="29">
        <v>139990</v>
      </c>
      <c r="C19" s="24">
        <v>46477.7</v>
      </c>
      <c r="D19" s="16">
        <f t="shared" si="0"/>
        <v>33.200728623473104</v>
      </c>
      <c r="E19" s="25">
        <f t="shared" si="1"/>
        <v>0.25211132391861768</v>
      </c>
      <c r="F19" s="16">
        <v>164.98771760429383</v>
      </c>
    </row>
    <row r="20" spans="1:6" ht="14.25" customHeight="1" x14ac:dyDescent="0.25">
      <c r="A20" s="17" t="s">
        <v>6</v>
      </c>
      <c r="B20" s="16">
        <f>B25+B22+B21</f>
        <v>5011888</v>
      </c>
      <c r="C20" s="16">
        <f>C25+C22+C21</f>
        <v>1076990.6000000001</v>
      </c>
      <c r="D20" s="16">
        <f t="shared" si="0"/>
        <v>21.488720418333372</v>
      </c>
      <c r="E20" s="25">
        <f t="shared" si="1"/>
        <v>5.8419742374064647</v>
      </c>
      <c r="F20" s="16">
        <v>96.23760405055728</v>
      </c>
    </row>
    <row r="21" spans="1:6" ht="15.6" x14ac:dyDescent="0.25">
      <c r="A21" s="18" t="s">
        <v>7</v>
      </c>
      <c r="B21" s="29">
        <v>3878463</v>
      </c>
      <c r="C21" s="24">
        <v>957291.1</v>
      </c>
      <c r="D21" s="16">
        <f t="shared" si="0"/>
        <v>24.682228501341896</v>
      </c>
      <c r="E21" s="25">
        <f t="shared" si="1"/>
        <v>5.1926822238731658</v>
      </c>
      <c r="F21" s="16">
        <v>94.703930482137807</v>
      </c>
    </row>
    <row r="22" spans="1:6" ht="15.6" x14ac:dyDescent="0.25">
      <c r="A22" s="18" t="s">
        <v>8</v>
      </c>
      <c r="B22" s="24">
        <f>B23+B24</f>
        <v>1133089</v>
      </c>
      <c r="C22" s="24">
        <f>C23+C24</f>
        <v>119615.5</v>
      </c>
      <c r="D22" s="16">
        <f t="shared" si="0"/>
        <v>10.556584698995401</v>
      </c>
      <c r="E22" s="25">
        <f t="shared" si="1"/>
        <v>0.6488363681117485</v>
      </c>
      <c r="F22" s="16">
        <v>120.93636700037816</v>
      </c>
    </row>
    <row r="23" spans="1:6" ht="15.6" x14ac:dyDescent="0.25">
      <c r="A23" s="19" t="s">
        <v>26</v>
      </c>
      <c r="B23" s="30">
        <v>240335</v>
      </c>
      <c r="C23" s="28">
        <v>68575.199999999997</v>
      </c>
      <c r="D23" s="16">
        <f t="shared" si="0"/>
        <v>28.533172446793014</v>
      </c>
      <c r="E23" s="25">
        <f t="shared" si="1"/>
        <v>0.37197590371261896</v>
      </c>
      <c r="F23" s="16">
        <v>116.23565385860566</v>
      </c>
    </row>
    <row r="24" spans="1:6" ht="15.6" x14ac:dyDescent="0.25">
      <c r="A24" s="19" t="s">
        <v>27</v>
      </c>
      <c r="B24" s="30">
        <v>892754</v>
      </c>
      <c r="C24" s="28">
        <v>51040.3</v>
      </c>
      <c r="D24" s="16">
        <f t="shared" si="0"/>
        <v>5.7171740479460196</v>
      </c>
      <c r="E24" s="25">
        <f t="shared" si="1"/>
        <v>0.27686046439912954</v>
      </c>
      <c r="F24" s="16">
        <v>127.88497435550512</v>
      </c>
    </row>
    <row r="25" spans="1:6" ht="15.6" x14ac:dyDescent="0.25">
      <c r="A25" s="18" t="s">
        <v>9</v>
      </c>
      <c r="B25" s="29">
        <v>336</v>
      </c>
      <c r="C25" s="24">
        <v>84</v>
      </c>
      <c r="D25" s="16">
        <f t="shared" si="0"/>
        <v>25</v>
      </c>
      <c r="E25" s="25">
        <f t="shared" si="1"/>
        <v>4.5564542154977303E-4</v>
      </c>
      <c r="F25" s="16">
        <v>0.89719626168224298</v>
      </c>
    </row>
    <row r="26" spans="1:6" ht="45" customHeight="1" x14ac:dyDescent="0.25">
      <c r="A26" s="17" t="s">
        <v>10</v>
      </c>
      <c r="B26" s="16">
        <f>B27+B28</f>
        <v>33061</v>
      </c>
      <c r="C26" s="16">
        <f>C27+C28</f>
        <v>8971.4</v>
      </c>
      <c r="D26" s="16">
        <f t="shared" si="0"/>
        <v>27.135900305495902</v>
      </c>
      <c r="E26" s="25">
        <f t="shared" si="1"/>
        <v>4.8664015891567068E-2</v>
      </c>
      <c r="F26" s="16">
        <v>151.59257194031866</v>
      </c>
    </row>
    <row r="27" spans="1:6" ht="15.6" x14ac:dyDescent="0.25">
      <c r="A27" s="18" t="s">
        <v>11</v>
      </c>
      <c r="B27" s="29">
        <v>32313</v>
      </c>
      <c r="C27" s="29">
        <v>8904.5</v>
      </c>
      <c r="D27" s="16">
        <f t="shared" si="0"/>
        <v>27.557020394268562</v>
      </c>
      <c r="E27" s="25">
        <f t="shared" si="1"/>
        <v>4.8301126859404214E-2</v>
      </c>
      <c r="F27" s="16">
        <v>154.88780657505654</v>
      </c>
    </row>
    <row r="28" spans="1:6" ht="47.25" customHeight="1" x14ac:dyDescent="0.25">
      <c r="A28" s="18" t="s">
        <v>63</v>
      </c>
      <c r="B28" s="29">
        <v>748</v>
      </c>
      <c r="C28" s="24">
        <v>66.900000000000006</v>
      </c>
      <c r="D28" s="16">
        <f t="shared" si="0"/>
        <v>8.9438502673796805</v>
      </c>
      <c r="E28" s="25">
        <f t="shared" si="1"/>
        <v>3.6288903216285498E-4</v>
      </c>
      <c r="F28" s="16">
        <v>39.56238911886458</v>
      </c>
    </row>
    <row r="29" spans="1:6" ht="15" customHeight="1" x14ac:dyDescent="0.25">
      <c r="A29" s="17" t="s">
        <v>29</v>
      </c>
      <c r="B29" s="16">
        <v>111269.2</v>
      </c>
      <c r="C29" s="16">
        <v>28163.5</v>
      </c>
      <c r="D29" s="16">
        <f t="shared" si="0"/>
        <v>25.311137313829885</v>
      </c>
      <c r="E29" s="25">
        <f t="shared" si="1"/>
        <v>0.15276868845020278</v>
      </c>
      <c r="F29" s="16">
        <v>106.24287966923941</v>
      </c>
    </row>
    <row r="30" spans="1:6" ht="60.75" hidden="1" customHeight="1" x14ac:dyDescent="0.25">
      <c r="A30" s="17" t="s">
        <v>12</v>
      </c>
      <c r="B30" s="16"/>
      <c r="C30" s="16"/>
      <c r="D30" s="16" t="e">
        <f t="shared" si="0"/>
        <v>#DIV/0!</v>
      </c>
      <c r="E30" s="25">
        <f t="shared" si="1"/>
        <v>0</v>
      </c>
      <c r="F30" s="16">
        <v>0</v>
      </c>
    </row>
    <row r="31" spans="1:6" s="2" customFormat="1" ht="17.25" customHeight="1" x14ac:dyDescent="0.25">
      <c r="A31" s="17" t="s">
        <v>22</v>
      </c>
      <c r="B31" s="20">
        <f>B32+B41+B45+B46+B50+B51+B52</f>
        <v>2544684.7000000002</v>
      </c>
      <c r="C31" s="20">
        <f>C32+C41+C45+C46+C50+C51+C52</f>
        <v>756860.49999999988</v>
      </c>
      <c r="D31" s="16">
        <f t="shared" si="0"/>
        <v>29.742800748556387</v>
      </c>
      <c r="E31" s="25">
        <f t="shared" si="1"/>
        <v>4.1054764473437135</v>
      </c>
      <c r="F31" s="16">
        <v>215.15483769729946</v>
      </c>
    </row>
    <row r="32" spans="1:6" s="2" customFormat="1" ht="63.75" customHeight="1" x14ac:dyDescent="0.25">
      <c r="A32" s="17" t="s">
        <v>53</v>
      </c>
      <c r="B32" s="20">
        <f>B33+B34+B35+B36+B37+B38+B39+B40</f>
        <v>1534512.5</v>
      </c>
      <c r="C32" s="20">
        <f>C33+C34+C35+C36+C37+C38+C39+C40</f>
        <v>517568.29999999993</v>
      </c>
      <c r="D32" s="16">
        <f t="shared" si="0"/>
        <v>33.728516385497024</v>
      </c>
      <c r="E32" s="25">
        <f t="shared" si="1"/>
        <v>2.807471740884516</v>
      </c>
      <c r="F32" s="16">
        <v>1632.0331345721481</v>
      </c>
    </row>
    <row r="33" spans="1:6" ht="77.25" customHeight="1" x14ac:dyDescent="0.25">
      <c r="A33" s="18" t="s">
        <v>30</v>
      </c>
      <c r="B33" s="29">
        <v>7104</v>
      </c>
      <c r="C33" s="24">
        <v>6.5</v>
      </c>
      <c r="D33" s="16">
        <f t="shared" si="0"/>
        <v>9.1497747747747743E-2</v>
      </c>
      <c r="E33" s="25">
        <f t="shared" si="1"/>
        <v>3.5258276667541958E-5</v>
      </c>
      <c r="F33" s="16">
        <v>81.25</v>
      </c>
    </row>
    <row r="34" spans="1:6" ht="15.75" customHeight="1" x14ac:dyDescent="0.25">
      <c r="A34" s="18" t="s">
        <v>54</v>
      </c>
      <c r="B34" s="29">
        <v>1400000</v>
      </c>
      <c r="C34" s="24">
        <v>478641.1</v>
      </c>
      <c r="D34" s="16">
        <f t="shared" si="0"/>
        <v>34.188649999999996</v>
      </c>
      <c r="E34" s="25">
        <f t="shared" si="1"/>
        <v>2.5963169735779412</v>
      </c>
      <c r="F34" s="16"/>
    </row>
    <row r="35" spans="1:6" ht="46.5" customHeight="1" x14ac:dyDescent="0.25">
      <c r="A35" s="18" t="s">
        <v>64</v>
      </c>
      <c r="B35" s="29">
        <v>1513.5</v>
      </c>
      <c r="C35" s="24">
        <v>0</v>
      </c>
      <c r="D35" s="16">
        <f t="shared" si="0"/>
        <v>0</v>
      </c>
      <c r="E35" s="25">
        <f t="shared" si="1"/>
        <v>0</v>
      </c>
      <c r="F35" s="16"/>
    </row>
    <row r="36" spans="1:6" ht="96.75" customHeight="1" x14ac:dyDescent="0.25">
      <c r="A36" s="18" t="s">
        <v>67</v>
      </c>
      <c r="B36" s="29">
        <v>90000</v>
      </c>
      <c r="C36" s="24">
        <v>31191.5</v>
      </c>
      <c r="D36" s="16">
        <f t="shared" si="0"/>
        <v>34.657222222222224</v>
      </c>
      <c r="E36" s="25">
        <f t="shared" si="1"/>
        <v>0.16919362102702076</v>
      </c>
      <c r="F36" s="16">
        <v>121.4702686704338</v>
      </c>
    </row>
    <row r="37" spans="1:6" ht="91.5" customHeight="1" x14ac:dyDescent="0.25">
      <c r="A37" s="18" t="s">
        <v>43</v>
      </c>
      <c r="B37" s="29">
        <v>5276</v>
      </c>
      <c r="C37" s="24">
        <v>1327.6</v>
      </c>
      <c r="D37" s="16">
        <f t="shared" si="0"/>
        <v>25.163002274450342</v>
      </c>
      <c r="E37" s="25">
        <f t="shared" si="1"/>
        <v>7.2013674005890317E-3</v>
      </c>
      <c r="F37" s="16">
        <v>120.62511357441397</v>
      </c>
    </row>
    <row r="38" spans="1:6" s="6" customFormat="1" ht="46.8" x14ac:dyDescent="0.25">
      <c r="A38" s="18" t="s">
        <v>44</v>
      </c>
      <c r="B38" s="29">
        <v>24105</v>
      </c>
      <c r="C38" s="24">
        <v>5881.1</v>
      </c>
      <c r="D38" s="16">
        <f t="shared" si="0"/>
        <v>24.397842771209294</v>
      </c>
      <c r="E38" s="25">
        <f t="shared" si="1"/>
        <v>3.1901146293766308E-2</v>
      </c>
      <c r="F38" s="16">
        <v>151.43813570233038</v>
      </c>
    </row>
    <row r="39" spans="1:6" ht="62.4" x14ac:dyDescent="0.25">
      <c r="A39" s="18" t="s">
        <v>45</v>
      </c>
      <c r="B39" s="29">
        <v>5706</v>
      </c>
      <c r="C39" s="24">
        <v>0</v>
      </c>
      <c r="D39" s="16">
        <f t="shared" si="0"/>
        <v>0</v>
      </c>
      <c r="E39" s="25">
        <f t="shared" si="1"/>
        <v>0</v>
      </c>
      <c r="F39" s="16">
        <v>0</v>
      </c>
    </row>
    <row r="40" spans="1:6" ht="113.25" customHeight="1" x14ac:dyDescent="0.25">
      <c r="A40" s="18" t="s">
        <v>46</v>
      </c>
      <c r="B40" s="29">
        <v>808</v>
      </c>
      <c r="C40" s="24">
        <v>520.5</v>
      </c>
      <c r="D40" s="16">
        <f t="shared" si="0"/>
        <v>64.418316831683171</v>
      </c>
      <c r="E40" s="25">
        <f t="shared" si="1"/>
        <v>2.8233743085316291E-3</v>
      </c>
      <c r="F40" s="16">
        <v>71.753515301902411</v>
      </c>
    </row>
    <row r="41" spans="1:6" ht="31.5" customHeight="1" x14ac:dyDescent="0.25">
      <c r="A41" s="17" t="s">
        <v>13</v>
      </c>
      <c r="B41" s="16">
        <f>B42+B43+B44</f>
        <v>302569.40000000002</v>
      </c>
      <c r="C41" s="16">
        <f>C42+C43+C44</f>
        <v>67149.5</v>
      </c>
      <c r="D41" s="16">
        <f t="shared" si="0"/>
        <v>22.193090246402971</v>
      </c>
      <c r="E41" s="25">
        <f t="shared" si="1"/>
        <v>0.36424240755186293</v>
      </c>
      <c r="F41" s="16">
        <v>86.135151741379673</v>
      </c>
    </row>
    <row r="42" spans="1:6" ht="31.2" x14ac:dyDescent="0.25">
      <c r="A42" s="18" t="s">
        <v>14</v>
      </c>
      <c r="B42" s="29">
        <v>19039.900000000001</v>
      </c>
      <c r="C42" s="24">
        <v>6484.8</v>
      </c>
      <c r="D42" s="16">
        <f t="shared" si="0"/>
        <v>34.059002410726947</v>
      </c>
      <c r="E42" s="25">
        <f t="shared" si="1"/>
        <v>3.5175826543642479E-2</v>
      </c>
      <c r="F42" s="16">
        <v>59.282011902476484</v>
      </c>
    </row>
    <row r="43" spans="1:6" ht="15.6" x14ac:dyDescent="0.25">
      <c r="A43" s="18" t="s">
        <v>24</v>
      </c>
      <c r="B43" s="29">
        <v>5409</v>
      </c>
      <c r="C43" s="24">
        <v>1198</v>
      </c>
      <c r="D43" s="16">
        <f t="shared" si="0"/>
        <v>22.14827139951932</v>
      </c>
      <c r="E43" s="25">
        <f t="shared" si="1"/>
        <v>6.4983716073408098E-3</v>
      </c>
      <c r="F43" s="16">
        <v>113.43622762995929</v>
      </c>
    </row>
    <row r="44" spans="1:6" ht="15.6" x14ac:dyDescent="0.25">
      <c r="A44" s="18" t="s">
        <v>28</v>
      </c>
      <c r="B44" s="29">
        <v>278120.5</v>
      </c>
      <c r="C44" s="24">
        <v>59466.7</v>
      </c>
      <c r="D44" s="16">
        <f t="shared" si="0"/>
        <v>21.381631343248699</v>
      </c>
      <c r="E44" s="25">
        <f t="shared" si="1"/>
        <v>0.3225682094008796</v>
      </c>
      <c r="F44" s="16">
        <v>90.151190131482196</v>
      </c>
    </row>
    <row r="45" spans="1:6" ht="48" customHeight="1" x14ac:dyDescent="0.25">
      <c r="A45" s="17" t="s">
        <v>15</v>
      </c>
      <c r="B45" s="16">
        <v>56450.2</v>
      </c>
      <c r="C45" s="16">
        <v>15764.1</v>
      </c>
      <c r="D45" s="16">
        <f t="shared" si="0"/>
        <v>27.925676082635668</v>
      </c>
      <c r="E45" s="25">
        <f t="shared" si="1"/>
        <v>8.550999987919973E-2</v>
      </c>
      <c r="F45" s="16">
        <v>90.535317394225871</v>
      </c>
    </row>
    <row r="46" spans="1:6" ht="46.8" x14ac:dyDescent="0.25">
      <c r="A46" s="17" t="s">
        <v>33</v>
      </c>
      <c r="B46" s="31">
        <f>B47+B48+B49</f>
        <v>6544</v>
      </c>
      <c r="C46" s="31">
        <f>C47+C48+C49</f>
        <v>1597.1</v>
      </c>
      <c r="D46" s="16">
        <f t="shared" si="0"/>
        <v>24.405562347188262</v>
      </c>
      <c r="E46" s="25">
        <f t="shared" si="1"/>
        <v>8.6632297947278857E-3</v>
      </c>
      <c r="F46" s="16">
        <v>81.335302505601959</v>
      </c>
    </row>
    <row r="47" spans="1:6" ht="127.5" customHeight="1" x14ac:dyDescent="0.25">
      <c r="A47" s="18" t="s">
        <v>66</v>
      </c>
      <c r="B47" s="34">
        <v>444</v>
      </c>
      <c r="C47" s="34">
        <v>100.9</v>
      </c>
      <c r="D47" s="16">
        <f t="shared" si="0"/>
        <v>22.725225225225227</v>
      </c>
      <c r="E47" s="25">
        <f t="shared" si="1"/>
        <v>5.4731694088538214E-4</v>
      </c>
      <c r="F47" s="16">
        <v>103.38114754098362</v>
      </c>
    </row>
    <row r="48" spans="1:6" ht="129" customHeight="1" x14ac:dyDescent="0.25">
      <c r="A48" s="18" t="s">
        <v>68</v>
      </c>
      <c r="B48" s="29">
        <v>100</v>
      </c>
      <c r="C48" s="24">
        <v>653</v>
      </c>
      <c r="D48" s="16">
        <f t="shared" si="0"/>
        <v>653</v>
      </c>
      <c r="E48" s="25">
        <f t="shared" si="1"/>
        <v>3.5421007175238306E-3</v>
      </c>
      <c r="F48" s="16">
        <v>231.31420474672333</v>
      </c>
    </row>
    <row r="49" spans="1:6" ht="79.5" customHeight="1" x14ac:dyDescent="0.25">
      <c r="A49" s="18" t="s">
        <v>47</v>
      </c>
      <c r="B49" s="29">
        <v>6000</v>
      </c>
      <c r="C49" s="24">
        <v>843.2</v>
      </c>
      <c r="D49" s="16">
        <f t="shared" si="0"/>
        <v>14.053333333333335</v>
      </c>
      <c r="E49" s="25">
        <f t="shared" si="1"/>
        <v>4.5738121363186742E-3</v>
      </c>
      <c r="F49" s="16">
        <v>53.242407021531854</v>
      </c>
    </row>
    <row r="50" spans="1:6" ht="30.75" customHeight="1" x14ac:dyDescent="0.25">
      <c r="A50" s="17" t="s">
        <v>20</v>
      </c>
      <c r="B50" s="20">
        <v>926.1</v>
      </c>
      <c r="C50" s="16">
        <v>0</v>
      </c>
      <c r="D50" s="16">
        <f t="shared" si="0"/>
        <v>0</v>
      </c>
      <c r="E50" s="25">
        <f t="shared" si="1"/>
        <v>0</v>
      </c>
      <c r="F50" s="16">
        <v>0</v>
      </c>
    </row>
    <row r="51" spans="1:6" ht="31.5" customHeight="1" x14ac:dyDescent="0.25">
      <c r="A51" s="17" t="s">
        <v>16</v>
      </c>
      <c r="B51" s="20">
        <v>643682.5</v>
      </c>
      <c r="C51" s="16">
        <v>154890</v>
      </c>
      <c r="D51" s="16">
        <f t="shared" si="0"/>
        <v>24.063105646028905</v>
      </c>
      <c r="E51" s="25">
        <f t="shared" si="1"/>
        <v>0.84017761123624213</v>
      </c>
      <c r="F51" s="16">
        <v>69.97433054773245</v>
      </c>
    </row>
    <row r="52" spans="1:6" ht="15.6" x14ac:dyDescent="0.25">
      <c r="A52" s="17" t="s">
        <v>17</v>
      </c>
      <c r="B52" s="20">
        <v>0</v>
      </c>
      <c r="C52" s="16">
        <v>-108.5</v>
      </c>
      <c r="D52" s="16"/>
      <c r="E52" s="25">
        <f t="shared" si="1"/>
        <v>-5.8854200283512347E-4</v>
      </c>
      <c r="F52" s="16">
        <v>-7.9955784819454676</v>
      </c>
    </row>
    <row r="53" spans="1:6" ht="16.5" customHeight="1" x14ac:dyDescent="0.25">
      <c r="A53" s="17" t="s">
        <v>18</v>
      </c>
      <c r="B53" s="16">
        <f>B54+B62+B65+B66</f>
        <v>33951594.400000006</v>
      </c>
      <c r="C53" s="16">
        <f>C54+C62+C64+C65+C66</f>
        <v>6981749.4999999991</v>
      </c>
      <c r="D53" s="16">
        <f t="shared" si="0"/>
        <v>20.563833962389698</v>
      </c>
      <c r="E53" s="25">
        <f t="shared" si="1"/>
        <v>37.871454691457338</v>
      </c>
      <c r="F53" s="16">
        <v>58.4692719422465</v>
      </c>
    </row>
    <row r="54" spans="1:6" ht="31.2" x14ac:dyDescent="0.25">
      <c r="A54" s="17" t="s">
        <v>50</v>
      </c>
      <c r="B54" s="16">
        <f>B55+B59+B60+B61</f>
        <v>33674289.700000003</v>
      </c>
      <c r="C54" s="16">
        <f>C55+C59+C60+C61</f>
        <v>6806583.0999999996</v>
      </c>
      <c r="D54" s="16">
        <f t="shared" si="0"/>
        <v>20.212996801533127</v>
      </c>
      <c r="E54" s="25">
        <f t="shared" si="1"/>
        <v>36.921290784679293</v>
      </c>
      <c r="F54" s="16">
        <v>56.490419291231461</v>
      </c>
    </row>
    <row r="55" spans="1:6" ht="33.75" customHeight="1" x14ac:dyDescent="0.25">
      <c r="A55" s="17" t="s">
        <v>36</v>
      </c>
      <c r="B55" s="20">
        <f>B56+B58</f>
        <v>15947950.699999999</v>
      </c>
      <c r="C55" s="20">
        <f>C56+C58</f>
        <v>3986987.6999999997</v>
      </c>
      <c r="D55" s="16">
        <f t="shared" si="0"/>
        <v>25.000000156759956</v>
      </c>
      <c r="E55" s="25">
        <f t="shared" si="1"/>
        <v>21.626817753336429</v>
      </c>
      <c r="F55" s="16">
        <v>50.296677513852906</v>
      </c>
    </row>
    <row r="56" spans="1:6" ht="30" customHeight="1" x14ac:dyDescent="0.25">
      <c r="A56" s="21" t="s">
        <v>58</v>
      </c>
      <c r="B56" s="32">
        <v>14720203.699999999</v>
      </c>
      <c r="C56" s="32">
        <v>3680050.8</v>
      </c>
      <c r="D56" s="16">
        <f t="shared" si="0"/>
        <v>24.999999150826969</v>
      </c>
      <c r="E56" s="25">
        <f t="shared" si="1"/>
        <v>19.961884501078327</v>
      </c>
      <c r="F56" s="16">
        <v>78.571425521337687</v>
      </c>
    </row>
    <row r="57" spans="1:6" ht="0.75" customHeight="1" x14ac:dyDescent="0.25">
      <c r="A57" s="35" t="s">
        <v>57</v>
      </c>
      <c r="B57" s="32"/>
      <c r="C57" s="32"/>
      <c r="D57" s="16" t="e">
        <f t="shared" si="0"/>
        <v>#DIV/0!</v>
      </c>
      <c r="E57" s="25">
        <f t="shared" si="1"/>
        <v>0</v>
      </c>
      <c r="F57" s="16">
        <v>0</v>
      </c>
    </row>
    <row r="58" spans="1:6" ht="63.75" customHeight="1" x14ac:dyDescent="0.25">
      <c r="A58" s="21" t="s">
        <v>31</v>
      </c>
      <c r="B58" s="32">
        <v>1227747</v>
      </c>
      <c r="C58" s="32">
        <v>306936.90000000002</v>
      </c>
      <c r="D58" s="16">
        <f t="shared" si="0"/>
        <v>25.000012217500839</v>
      </c>
      <c r="E58" s="25">
        <f t="shared" si="1"/>
        <v>1.6649332522581015</v>
      </c>
      <c r="F58" s="16">
        <v>76.470364008986991</v>
      </c>
    </row>
    <row r="59" spans="1:6" ht="31.5" customHeight="1" x14ac:dyDescent="0.25">
      <c r="A59" s="17" t="s">
        <v>38</v>
      </c>
      <c r="B59" s="20">
        <v>14659765.800000001</v>
      </c>
      <c r="C59" s="16">
        <v>2117064.2999999998</v>
      </c>
      <c r="D59" s="16">
        <f t="shared" si="0"/>
        <v>14.441324158125363</v>
      </c>
      <c r="E59" s="25">
        <f t="shared" si="1"/>
        <v>11.483698278827084</v>
      </c>
      <c r="F59" s="16">
        <v>68.861794964621978</v>
      </c>
    </row>
    <row r="60" spans="1:6" ht="28.5" customHeight="1" x14ac:dyDescent="0.25">
      <c r="A60" s="17" t="s">
        <v>42</v>
      </c>
      <c r="B60" s="20">
        <v>2291630.2999999998</v>
      </c>
      <c r="C60" s="16">
        <v>581021.6</v>
      </c>
      <c r="D60" s="16">
        <f t="shared" si="0"/>
        <v>25.354072164257907</v>
      </c>
      <c r="E60" s="25">
        <f t="shared" si="1"/>
        <v>3.1516646650181377</v>
      </c>
      <c r="F60" s="16">
        <v>75.183156700459435</v>
      </c>
    </row>
    <row r="61" spans="1:6" ht="15.75" customHeight="1" x14ac:dyDescent="0.25">
      <c r="A61" s="17" t="s">
        <v>19</v>
      </c>
      <c r="B61" s="20">
        <v>774942.9</v>
      </c>
      <c r="C61" s="16">
        <v>121509.5</v>
      </c>
      <c r="D61" s="16">
        <f t="shared" si="0"/>
        <v>15.679800408520419</v>
      </c>
      <c r="E61" s="25">
        <f t="shared" si="1"/>
        <v>0.65911008749764455</v>
      </c>
      <c r="F61" s="16">
        <v>44.188936391817215</v>
      </c>
    </row>
    <row r="62" spans="1:6" ht="45" customHeight="1" x14ac:dyDescent="0.25">
      <c r="A62" s="22" t="s">
        <v>59</v>
      </c>
      <c r="B62" s="20">
        <v>191116.9</v>
      </c>
      <c r="C62" s="33">
        <v>35315.1</v>
      </c>
      <c r="D62" s="16">
        <f t="shared" si="0"/>
        <v>18.478271675607967</v>
      </c>
      <c r="E62" s="25">
        <f t="shared" si="1"/>
        <v>0.19156147174490937</v>
      </c>
      <c r="F62" s="16">
        <v>-25.457443334551595</v>
      </c>
    </row>
    <row r="63" spans="1:6" ht="31.5" hidden="1" customHeight="1" x14ac:dyDescent="0.25">
      <c r="A63" s="22" t="s">
        <v>55</v>
      </c>
      <c r="B63" s="20"/>
      <c r="C63" s="33"/>
      <c r="D63" s="16" t="e">
        <f t="shared" si="0"/>
        <v>#DIV/0!</v>
      </c>
      <c r="E63" s="25">
        <f t="shared" si="1"/>
        <v>0</v>
      </c>
      <c r="F63" s="16" t="e">
        <v>#DIV/0!</v>
      </c>
    </row>
    <row r="64" spans="1:6" ht="111.75" customHeight="1" x14ac:dyDescent="0.25">
      <c r="A64" s="22" t="s">
        <v>65</v>
      </c>
      <c r="B64" s="20">
        <v>0</v>
      </c>
      <c r="C64" s="33">
        <v>-9383</v>
      </c>
      <c r="D64" s="16"/>
      <c r="E64" s="25">
        <f t="shared" si="1"/>
        <v>-5.0896678457160949E-2</v>
      </c>
      <c r="F64" s="16">
        <v>-85.919400771012846</v>
      </c>
    </row>
    <row r="65" spans="1:6" ht="93" customHeight="1" x14ac:dyDescent="0.25">
      <c r="A65" s="17" t="s">
        <v>37</v>
      </c>
      <c r="B65" s="20">
        <v>86769.7</v>
      </c>
      <c r="C65" s="16">
        <v>178882.3</v>
      </c>
      <c r="D65" s="16">
        <f t="shared" si="0"/>
        <v>206.15756421884598</v>
      </c>
      <c r="E65" s="25">
        <f t="shared" si="1"/>
        <v>0.97032024989634458</v>
      </c>
      <c r="F65" s="16">
        <v>287.22454864835356</v>
      </c>
    </row>
    <row r="66" spans="1:6" ht="62.4" x14ac:dyDescent="0.25">
      <c r="A66" s="17" t="s">
        <v>51</v>
      </c>
      <c r="B66" s="20">
        <v>-581.9</v>
      </c>
      <c r="C66" s="16">
        <v>-29648</v>
      </c>
      <c r="D66" s="16">
        <f t="shared" si="0"/>
        <v>5095.0335109125281</v>
      </c>
      <c r="E66" s="25">
        <f t="shared" si="1"/>
        <v>-0.1608211364060437</v>
      </c>
      <c r="F66" s="16">
        <v>69.458540082371627</v>
      </c>
    </row>
    <row r="67" spans="1:6" ht="17.25" customHeight="1" x14ac:dyDescent="0.25">
      <c r="A67" s="23" t="s">
        <v>32</v>
      </c>
      <c r="B67" s="20">
        <f>B53+B6</f>
        <v>86726123.100000009</v>
      </c>
      <c r="C67" s="20">
        <f>C53+C6</f>
        <v>18435387.699999999</v>
      </c>
      <c r="D67" s="16">
        <f t="shared" si="0"/>
        <v>21.257018117531874</v>
      </c>
      <c r="E67" s="25">
        <f t="shared" si="1"/>
        <v>100</v>
      </c>
      <c r="F67" s="16">
        <v>79.577222508836172</v>
      </c>
    </row>
    <row r="68" spans="1:6" x14ac:dyDescent="0.25">
      <c r="D68" s="10"/>
      <c r="F68" s="5"/>
    </row>
    <row r="69" spans="1:6" x14ac:dyDescent="0.25">
      <c r="C69" s="12"/>
      <c r="D69" s="14"/>
    </row>
    <row r="70" spans="1:6" x14ac:dyDescent="0.25">
      <c r="D70" s="11"/>
    </row>
    <row r="71" spans="1:6" x14ac:dyDescent="0.25">
      <c r="D71" s="11"/>
    </row>
  </sheetData>
  <mergeCells count="9">
    <mergeCell ref="D1:F1"/>
    <mergeCell ref="A3:F3"/>
    <mergeCell ref="A2:F2"/>
    <mergeCell ref="A4:A5"/>
    <mergeCell ref="F4:F5"/>
    <mergeCell ref="E4:E5"/>
    <mergeCell ref="D4:D5"/>
    <mergeCell ref="C4:C5"/>
    <mergeCell ref="B4:B5"/>
  </mergeCells>
  <phoneticPr fontId="1" type="noConversion"/>
  <pageMargins left="0.98425196850393704" right="0.39370078740157483" top="0.59055118110236227" bottom="0.59055118110236227" header="0.19685039370078741" footer="0.27559055118110237"/>
  <pageSetup paperSize="9" scale="83" fitToHeight="0" orientation="portrait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4" sqref="D24"/>
    </sheetView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Лист2</vt:lpstr>
      <vt:lpstr>Лист3</vt:lpstr>
      <vt:lpstr>Лист4</vt:lpstr>
      <vt:lpstr>Лист1!Заголовки_для_печати</vt:lpstr>
      <vt:lpstr>Лист1!Область_печати</vt:lpstr>
    </vt:vector>
  </TitlesOfParts>
  <Company>Pre_Installed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Pre_Installed User</dc:creator>
  <cp:lastModifiedBy>Давыдова</cp:lastModifiedBy>
  <cp:lastPrinted>2024-05-21T09:10:14Z</cp:lastPrinted>
  <dcterms:created xsi:type="dcterms:W3CDTF">2007-08-27T13:19:22Z</dcterms:created>
  <dcterms:modified xsi:type="dcterms:W3CDTF">2024-06-04T08:02:51Z</dcterms:modified>
</cp:coreProperties>
</file>