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1280" windowHeight="4356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27" i="1" l="1"/>
  <c r="G28" i="1"/>
  <c r="G43" i="1" l="1"/>
  <c r="C25" i="1" l="1"/>
  <c r="G19" i="1" l="1"/>
  <c r="C16" i="1" l="1"/>
  <c r="C7" i="1" l="1"/>
  <c r="F27" i="1" l="1"/>
  <c r="E25" i="1" l="1"/>
  <c r="D25" i="1"/>
  <c r="F19" i="1"/>
  <c r="E16" i="1"/>
  <c r="D16" i="1"/>
  <c r="E7" i="1" l="1"/>
  <c r="D7" i="1"/>
  <c r="G42" i="1" l="1"/>
  <c r="D41" i="1" l="1"/>
  <c r="E41" i="1"/>
  <c r="F14" i="1"/>
  <c r="C41" i="1" l="1"/>
  <c r="F42" i="1" l="1"/>
  <c r="C36" i="1"/>
  <c r="D54" i="1" l="1"/>
  <c r="E54" i="1"/>
  <c r="G56" i="1"/>
  <c r="F56" i="1"/>
  <c r="G39" i="1"/>
  <c r="G30" i="1"/>
  <c r="C54" i="1"/>
  <c r="G8" i="1" l="1"/>
  <c r="G9" i="1"/>
  <c r="G10" i="1"/>
  <c r="G11" i="1"/>
  <c r="G12" i="1"/>
  <c r="G13" i="1"/>
  <c r="G15" i="1"/>
  <c r="G17" i="1"/>
  <c r="G18" i="1"/>
  <c r="G21" i="1"/>
  <c r="G22" i="1"/>
  <c r="G23" i="1"/>
  <c r="G24" i="1"/>
  <c r="G26" i="1"/>
  <c r="G29" i="1"/>
  <c r="G31" i="1"/>
  <c r="G32" i="1"/>
  <c r="G33" i="1"/>
  <c r="G34" i="1"/>
  <c r="G35" i="1"/>
  <c r="G37" i="1"/>
  <c r="G38" i="1"/>
  <c r="G40" i="1"/>
  <c r="G45" i="1"/>
  <c r="G47" i="1"/>
  <c r="G48" i="1"/>
  <c r="G49" i="1"/>
  <c r="G50" i="1"/>
  <c r="G51" i="1"/>
  <c r="G52" i="1"/>
  <c r="G53" i="1"/>
  <c r="G55" i="1"/>
  <c r="G57" i="1"/>
  <c r="G59" i="1"/>
  <c r="G60" i="1"/>
  <c r="G61" i="1"/>
  <c r="G62" i="1"/>
  <c r="G63" i="1"/>
  <c r="G64" i="1"/>
  <c r="G66" i="1"/>
  <c r="G67" i="1"/>
  <c r="G68" i="1"/>
  <c r="G69" i="1"/>
  <c r="G70" i="1"/>
  <c r="G72" i="1"/>
  <c r="G73" i="1"/>
  <c r="G74" i="1"/>
  <c r="G75" i="1"/>
  <c r="G77" i="1"/>
  <c r="G78" i="1"/>
  <c r="G79" i="1"/>
  <c r="G81" i="1"/>
  <c r="C82" i="1"/>
  <c r="C80" i="1"/>
  <c r="C76" i="1"/>
  <c r="C71" i="1"/>
  <c r="C65" i="1"/>
  <c r="C58" i="1"/>
  <c r="C46" i="1"/>
  <c r="C20" i="1"/>
  <c r="C86" i="1" l="1"/>
  <c r="G25" i="1"/>
  <c r="G41" i="1"/>
  <c r="E82" i="1"/>
  <c r="D82" i="1"/>
  <c r="E80" i="1"/>
  <c r="G80" i="1" s="1"/>
  <c r="D80" i="1"/>
  <c r="E76" i="1"/>
  <c r="G76" i="1" s="1"/>
  <c r="D76" i="1"/>
  <c r="E71" i="1"/>
  <c r="G71" i="1" s="1"/>
  <c r="D71" i="1"/>
  <c r="E65" i="1"/>
  <c r="G65" i="1" s="1"/>
  <c r="D65" i="1"/>
  <c r="E58" i="1"/>
  <c r="G58" i="1" s="1"/>
  <c r="D58" i="1"/>
  <c r="G54" i="1"/>
  <c r="E46" i="1"/>
  <c r="G46" i="1" s="1"/>
  <c r="D46" i="1"/>
  <c r="E36" i="1"/>
  <c r="G36" i="1" s="1"/>
  <c r="D36" i="1"/>
  <c r="E20" i="1"/>
  <c r="G20" i="1" s="1"/>
  <c r="D20" i="1"/>
  <c r="G16" i="1"/>
  <c r="G7" i="1"/>
  <c r="F43" i="1"/>
  <c r="F85" i="1"/>
  <c r="F84" i="1"/>
  <c r="F81" i="1"/>
  <c r="F79" i="1"/>
  <c r="F78" i="1"/>
  <c r="F77" i="1"/>
  <c r="F75" i="1"/>
  <c r="F74" i="1"/>
  <c r="F73" i="1"/>
  <c r="F72" i="1"/>
  <c r="F70" i="1"/>
  <c r="F69" i="1"/>
  <c r="F68" i="1"/>
  <c r="F67" i="1"/>
  <c r="F66" i="1"/>
  <c r="F64" i="1"/>
  <c r="F63" i="1"/>
  <c r="F62" i="1"/>
  <c r="F61" i="1"/>
  <c r="F60" i="1"/>
  <c r="F59" i="1"/>
  <c r="F57" i="1"/>
  <c r="F55" i="1"/>
  <c r="F53" i="1"/>
  <c r="F52" i="1"/>
  <c r="F51" i="1"/>
  <c r="F50" i="1"/>
  <c r="F49" i="1"/>
  <c r="F48" i="1"/>
  <c r="F47" i="1"/>
  <c r="F45" i="1"/>
  <c r="F44" i="1"/>
  <c r="F40" i="1"/>
  <c r="F39" i="1"/>
  <c r="F38" i="1"/>
  <c r="F37" i="1"/>
  <c r="F35" i="1"/>
  <c r="F34" i="1"/>
  <c r="F33" i="1"/>
  <c r="F32" i="1"/>
  <c r="F31" i="1"/>
  <c r="F30" i="1"/>
  <c r="F29" i="1"/>
  <c r="F28" i="1"/>
  <c r="F26" i="1"/>
  <c r="F24" i="1"/>
  <c r="F23" i="1"/>
  <c r="F22" i="1"/>
  <c r="F21" i="1"/>
  <c r="F18" i="1"/>
  <c r="F17" i="1"/>
  <c r="F15" i="1"/>
  <c r="F13" i="1"/>
  <c r="F12" i="1"/>
  <c r="F11" i="1"/>
  <c r="F10" i="1"/>
  <c r="F9" i="1"/>
  <c r="F8" i="1"/>
  <c r="F41" i="1" l="1"/>
  <c r="F46" i="1"/>
  <c r="F82" i="1"/>
  <c r="F80" i="1"/>
  <c r="F71" i="1"/>
  <c r="F25" i="1"/>
  <c r="F7" i="1"/>
  <c r="E86" i="1"/>
  <c r="G86" i="1" s="1"/>
  <c r="F36" i="1"/>
  <c r="F58" i="1"/>
  <c r="F65" i="1"/>
  <c r="F76" i="1"/>
  <c r="F54" i="1"/>
  <c r="D86" i="1"/>
  <c r="F20" i="1"/>
  <c r="F16" i="1"/>
  <c r="F86" i="1" l="1"/>
</calcChain>
</file>

<file path=xl/sharedStrings.xml><?xml version="1.0" encoding="utf-8"?>
<sst xmlns="http://schemas.openxmlformats.org/spreadsheetml/2006/main" count="168" uniqueCount="168">
  <si>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</si>
  <si>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</si>
  <si>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</si>
  <si>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</si>
  <si>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</si>
  <si>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</si>
  <si>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</si>
  <si>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</si>
  <si>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</si>
  <si>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</si>
  <si>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</si>
  <si>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</si>
  <si>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</si>
  <si>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</si>
  <si>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</si>
  <si>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</si>
  <si>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</si>
  <si>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</si>
  <si>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</si>
  <si>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</si>
  <si>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</si>
  <si>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</si>
  <si>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</si>
  <si>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</si>
  <si>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</si>
  <si>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</si>
  <si>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</si>
  <si>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</si>
  <si>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</si>
  <si>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</si>
  <si>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</si>
  <si>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</si>
  <si>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</si>
  <si>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</si>
  <si>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</si>
  <si>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</si>
  <si>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</si>
  <si>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</si>
  <si>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</si>
  <si>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</si>
  <si>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</si>
  <si>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</si>
  <si>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</si>
  <si>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</si>
  <si>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</si>
  <si>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</si>
  <si>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</si>
  <si>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</si>
  <si>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</si>
  <si>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</si>
  <si>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</si>
  <si>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</si>
  <si>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</si>
  <si>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</si>
  <si>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</si>
  <si>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</si>
  <si>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</si>
  <si>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</si>
  <si>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</si>
  <si>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</si>
  <si>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</si>
  <si>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</si>
  <si>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</si>
  <si>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</si>
  <si>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</si>
  <si>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</si>
  <si>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</si>
  <si>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</si>
  <si>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</si>
  <si>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</si>
  <si>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</si>
  <si>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</si>
  <si>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</si>
  <si>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</si>
  <si>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</si>
  <si>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</si>
  <si>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</si>
  <si>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</si>
  <si>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</si>
  <si>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</si>
  <si>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</si>
  <si>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</si>
  <si>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</si>
  <si>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</si>
  <si>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</si>
  <si>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</si>
  <si>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</si>
  <si>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</si>
  <si>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</si>
  <si>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</si>
  <si>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</si>
  <si>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</si>
  <si>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</si>
  <si>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</si>
  <si>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</si>
  <si>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</si>
  <si>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</si>
  <si>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</si>
  <si>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</si>
  <si>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</si>
  <si>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</si>
  <si>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</si>
  <si>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</si>
  <si>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</si>
  <si>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</si>
  <si>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</si>
  <si>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</si>
  <si>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</si>
  <si>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</si>
  <si>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</si>
  <si>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</si>
  <si>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</si>
  <si>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</si>
  <si>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</si>
  <si>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</si>
  <si>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</si>
  <si>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</si>
  <si>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</si>
  <si>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</si>
  <si>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</si>
  <si>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</si>
  <si>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</si>
  <si>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</si>
  <si>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</si>
  <si>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</si>
  <si>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</si>
  <si>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</si>
  <si>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</si>
  <si>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</si>
  <si>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</si>
  <si>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</si>
  <si>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</si>
  <si>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</si>
  <si>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</si>
  <si>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</si>
  <si>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</si>
  <si>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</si>
  <si>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</si>
  <si>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</si>
  <si>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</si>
  <si>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</si>
  <si>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</si>
  <si>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</si>
  <si>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</si>
  <si>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</si>
  <si>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</si>
  <si>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</si>
  <si>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</si>
  <si>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</si>
  <si>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</si>
  <si>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</si>
  <si>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</si>
  <si>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</si>
  <si>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</si>
  <si>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</si>
  <si>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0802</t>
  </si>
  <si>
    <t>Кинематография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</si>
  <si>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</si>
  <si>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</si>
  <si>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Топливно-энергетический комплекс</t>
  </si>
  <si>
    <t>0402</t>
  </si>
  <si>
    <t>0209</t>
  </si>
  <si>
    <t>Другие вопросы в области национальной обороны</t>
  </si>
  <si>
    <t>Уточненные бюджетные назначения
на 2024 год</t>
  </si>
  <si>
    <t>Темп изменений 2024 года к соответствующему периоду 2023 года, %</t>
  </si>
  <si>
    <t>Сведения об исполнении консолидированного бюджета Брянской области за 9 месяцев 2024 года по расходам в разрезе разделов и подразделов классификации расходов в сравнении с соответствующим периодом 2023 года</t>
  </si>
  <si>
    <t>Кассовое исполнение
за 9 месяцев
2023 года</t>
  </si>
  <si>
    <t>Кассовое исполнение
за 9 месяцев
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</si>
</sst>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19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28">
    <xf numFmtId="0" fontId="0" fillId="0" borderId="0"/>
    <xf numFmtId="4" fontId="6" fillId="0" borderId="7">
      <alignment horizontal="right"/>
    </xf>
    <xf numFmtId="4" fontId="6" fillId="0" borderId="9">
      <alignment horizontal="right" shrinkToFit="1"/>
    </xf>
    <xf numFmtId="0" fontId="6" fillId="0" borderId="10">
      <alignment horizontal="left" wrapText="1" indent="2"/>
    </xf>
    <xf numFmtId="0" fontId="7" fillId="0" borderId="0"/>
    <xf numFmtId="0" fontId="8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11" fillId="0" borderId="0"/>
    <xf numFmtId="0" fontId="9" fillId="0" borderId="0">
      <alignment horizontal="left" wrapText="1"/>
    </xf>
    <xf numFmtId="0" fontId="12" fillId="0" borderId="0"/>
    <xf numFmtId="0" fontId="10" fillId="0" borderId="12"/>
    <xf numFmtId="0" fontId="6" fillId="0" borderId="13">
      <alignment horizontal="center"/>
    </xf>
    <xf numFmtId="0" fontId="11" fillId="0" borderId="14"/>
    <xf numFmtId="0" fontId="6" fillId="0" borderId="0">
      <alignment horizontal="left"/>
    </xf>
    <xf numFmtId="0" fontId="13" fillId="0" borderId="0">
      <alignment horizontal="center" vertical="top"/>
    </xf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49" fontId="6" fillId="0" borderId="0"/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22">
      <alignment horizontal="left"/>
    </xf>
    <xf numFmtId="49" fontId="6" fillId="0" borderId="22"/>
    <xf numFmtId="0" fontId="6" fillId="0" borderId="18">
      <alignment horizontal="center"/>
    </xf>
    <xf numFmtId="49" fontId="6" fillId="0" borderId="23">
      <alignment horizontal="center"/>
    </xf>
    <xf numFmtId="0" fontId="15" fillId="0" borderId="0"/>
    <xf numFmtId="0" fontId="15" fillId="0" borderId="24"/>
    <xf numFmtId="49" fontId="6" fillId="0" borderId="9">
      <alignment horizontal="center" vertical="center" wrapText="1"/>
    </xf>
    <xf numFmtId="49" fontId="6" fillId="0" borderId="13">
      <alignment horizontal="center" vertical="center" wrapText="1"/>
    </xf>
    <xf numFmtId="0" fontId="6" fillId="0" borderId="25">
      <alignment horizontal="left" wrapText="1"/>
    </xf>
    <xf numFmtId="49" fontId="6" fillId="0" borderId="26">
      <alignment horizontal="center" wrapText="1"/>
    </xf>
    <xf numFmtId="49" fontId="6" fillId="0" borderId="27">
      <alignment horizontal="center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0" fontId="6" fillId="0" borderId="29">
      <alignment horizontal="left" wrapText="1" indent="1"/>
    </xf>
    <xf numFmtId="49" fontId="6" fillId="0" borderId="30">
      <alignment horizontal="center" wrapText="1"/>
    </xf>
    <xf numFmtId="49" fontId="6" fillId="0" borderId="31">
      <alignment horizontal="center"/>
    </xf>
    <xf numFmtId="49" fontId="6" fillId="0" borderId="32">
      <alignment horizontal="center"/>
    </xf>
    <xf numFmtId="0" fontId="6" fillId="0" borderId="33">
      <alignment horizontal="left" wrapText="1" indent="1"/>
    </xf>
    <xf numFmtId="49" fontId="6" fillId="0" borderId="34">
      <alignment horizontal="center"/>
    </xf>
    <xf numFmtId="49" fontId="6" fillId="0" borderId="9">
      <alignment horizontal="center"/>
    </xf>
    <xf numFmtId="0" fontId="6" fillId="0" borderId="35">
      <alignment horizontal="left" wrapText="1" indent="2"/>
    </xf>
    <xf numFmtId="0" fontId="6" fillId="0" borderId="24"/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49" fontId="6" fillId="0" borderId="0">
      <alignment horizontal="center"/>
    </xf>
    <xf numFmtId="0" fontId="6" fillId="0" borderId="11">
      <alignment horizontal="left"/>
    </xf>
    <xf numFmtId="49" fontId="6" fillId="0" borderId="11"/>
    <xf numFmtId="0" fontId="6" fillId="0" borderId="11"/>
    <xf numFmtId="0" fontId="11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0" fontId="6" fillId="0" borderId="29">
      <alignment horizontal="left" wrapText="1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49" fontId="6" fillId="0" borderId="7">
      <alignment horizontal="center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8" fillId="0" borderId="26">
      <alignment horizontal="center" vertical="center" wrapText="1"/>
    </xf>
    <xf numFmtId="0" fontId="6" fillId="0" borderId="32"/>
    <xf numFmtId="0" fontId="8" fillId="0" borderId="22">
      <alignment horizontal="center" vertical="center" textRotation="90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49" fontId="16" fillId="0" borderId="45">
      <alignment horizontal="left" vertical="center" wrapText="1"/>
    </xf>
    <xf numFmtId="0" fontId="8" fillId="0" borderId="9">
      <alignment horizontal="center" vertical="center" textRotation="90"/>
    </xf>
    <xf numFmtId="0" fontId="8" fillId="0" borderId="26">
      <alignment horizontal="center" vertical="center"/>
    </xf>
    <xf numFmtId="0" fontId="6" fillId="0" borderId="46">
      <alignment horizontal="left" vertical="center" wrapText="1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49">
      <alignment horizontal="left" vertical="center" wrapText="1"/>
    </xf>
    <xf numFmtId="0" fontId="8" fillId="0" borderId="34">
      <alignment horizontal="center" vertical="center"/>
    </xf>
    <xf numFmtId="0" fontId="6" fillId="0" borderId="50">
      <alignment horizontal="center" vertical="center"/>
    </xf>
    <xf numFmtId="49" fontId="8" fillId="0" borderId="26">
      <alignment horizontal="center" vertical="center"/>
    </xf>
    <xf numFmtId="49" fontId="6" fillId="0" borderId="46">
      <alignment horizontal="left" vertical="center" wrapText="1"/>
    </xf>
    <xf numFmtId="49" fontId="6" fillId="0" borderId="30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49">
      <alignment horizontal="left" vertical="center" wrapText="1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1" fillId="4" borderId="0"/>
    <xf numFmtId="0" fontId="15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9" fillId="0" borderId="0">
      <alignment horizontal="left" wrapText="1"/>
    </xf>
    <xf numFmtId="0" fontId="10" fillId="0" borderId="12"/>
    <xf numFmtId="0" fontId="6" fillId="0" borderId="13">
      <alignment horizontal="center"/>
    </xf>
    <xf numFmtId="0" fontId="11" fillId="0" borderId="14"/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18">
      <alignment horizontal="center"/>
    </xf>
    <xf numFmtId="49" fontId="6" fillId="0" borderId="23">
      <alignment horizontal="center"/>
    </xf>
    <xf numFmtId="0" fontId="15" fillId="0" borderId="24"/>
    <xf numFmtId="49" fontId="6" fillId="0" borderId="44">
      <alignment horizontal="center" vertical="center" wrapText="1"/>
    </xf>
    <xf numFmtId="49" fontId="6" fillId="0" borderId="7">
      <alignment horizontal="center" vertical="center" wrapText="1"/>
    </xf>
    <xf numFmtId="49" fontId="6" fillId="0" borderId="13">
      <alignment horizontal="center" vertical="center" wrapText="1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4" fontId="6" fillId="0" borderId="52">
      <alignment horizontal="right"/>
    </xf>
    <xf numFmtId="0" fontId="6" fillId="0" borderId="33">
      <alignment horizontal="left" wrapText="1" indent="1"/>
    </xf>
    <xf numFmtId="49" fontId="6" fillId="0" borderId="53">
      <alignment horizontal="center"/>
    </xf>
    <xf numFmtId="49" fontId="6" fillId="0" borderId="14">
      <alignment horizontal="center"/>
    </xf>
    <xf numFmtId="49" fontId="6" fillId="0" borderId="0">
      <alignment horizontal="center"/>
    </xf>
    <xf numFmtId="0" fontId="6" fillId="0" borderId="35">
      <alignment horizontal="left" wrapText="1" indent="2"/>
    </xf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11">
      <alignment horizontal="left"/>
    </xf>
    <xf numFmtId="49" fontId="6" fillId="0" borderId="11"/>
    <xf numFmtId="0" fontId="6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49" fontId="6" fillId="0" borderId="7">
      <alignment horizontal="center"/>
    </xf>
    <xf numFmtId="0" fontId="6" fillId="0" borderId="29">
      <alignment horizontal="left" wrapText="1"/>
    </xf>
    <xf numFmtId="49" fontId="6" fillId="0" borderId="32">
      <alignment horizontal="center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11" fillId="0" borderId="11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31">
      <alignment horizontal="center" vertical="top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6" fillId="0" borderId="31">
      <alignment horizontal="center" vertical="center" wrapText="1"/>
    </xf>
    <xf numFmtId="0" fontId="16" fillId="0" borderId="54">
      <alignment horizontal="left" vertical="center" wrapText="1"/>
    </xf>
    <xf numFmtId="49" fontId="8" fillId="0" borderId="26">
      <alignment horizontal="center" vertical="center" wrapText="1"/>
    </xf>
    <xf numFmtId="4" fontId="6" fillId="0" borderId="55">
      <alignment horizontal="right"/>
    </xf>
    <xf numFmtId="49" fontId="6" fillId="0" borderId="56">
      <alignment horizontal="left" vertical="center" wrapText="1" indent="2"/>
    </xf>
    <xf numFmtId="0" fontId="6" fillId="0" borderId="53"/>
    <xf numFmtId="0" fontId="6" fillId="0" borderId="10"/>
    <xf numFmtId="49" fontId="6" fillId="0" borderId="57">
      <alignment horizontal="left" vertical="center" wrapText="1" indent="3"/>
    </xf>
    <xf numFmtId="4" fontId="6" fillId="0" borderId="58">
      <alignment horizontal="right"/>
    </xf>
    <xf numFmtId="49" fontId="6" fillId="0" borderId="59">
      <alignment horizontal="left" vertical="center" wrapText="1" indent="3"/>
    </xf>
    <xf numFmtId="49" fontId="6" fillId="0" borderId="60">
      <alignment horizontal="left" vertical="center" wrapText="1" indent="3"/>
    </xf>
    <xf numFmtId="49" fontId="6" fillId="0" borderId="61">
      <alignment horizontal="center" vertical="center" wrapText="1"/>
    </xf>
    <xf numFmtId="4" fontId="6" fillId="0" borderId="62">
      <alignment horizontal="right"/>
    </xf>
    <xf numFmtId="0" fontId="8" fillId="0" borderId="22">
      <alignment horizontal="center" vertical="center" textRotation="90"/>
    </xf>
    <xf numFmtId="4" fontId="6" fillId="0" borderId="0">
      <alignment horizontal="right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0" fontId="6" fillId="0" borderId="32"/>
    <xf numFmtId="49" fontId="6" fillId="0" borderId="63">
      <alignment horizontal="center" vertical="center" wrapText="1"/>
    </xf>
    <xf numFmtId="0" fontId="6" fillId="0" borderId="64"/>
    <xf numFmtId="0" fontId="6" fillId="0" borderId="65"/>
    <xf numFmtId="0" fontId="8" fillId="0" borderId="9">
      <alignment horizontal="center" vertical="center" textRotation="90"/>
    </xf>
    <xf numFmtId="49" fontId="16" fillId="0" borderId="54">
      <alignment horizontal="left" vertical="center" wrapText="1"/>
    </xf>
    <xf numFmtId="0" fontId="8" fillId="0" borderId="43">
      <alignment horizontal="center" vertical="center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50">
      <alignment horizontal="center" vertical="center"/>
    </xf>
    <xf numFmtId="0" fontId="8" fillId="0" borderId="26">
      <alignment horizontal="center" vertical="center"/>
    </xf>
    <xf numFmtId="49" fontId="8" fillId="0" borderId="34">
      <alignment horizontal="center" vertical="center"/>
    </xf>
    <xf numFmtId="49" fontId="6" fillId="0" borderId="63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</cellStyleXfs>
  <cellXfs count="54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</cellXfs>
  <cellStyles count="328">
    <cellStyle name="br" xfId="166"/>
    <cellStyle name="col" xfId="165"/>
    <cellStyle name="style0" xfId="167"/>
    <cellStyle name="td" xfId="168"/>
    <cellStyle name="tr" xfId="164"/>
    <cellStyle name="xl100" xfId="83"/>
    <cellStyle name="xl100 2" xfId="213"/>
    <cellStyle name="xl101" xfId="89"/>
    <cellStyle name="xl101 2" xfId="218"/>
    <cellStyle name="xl102" xfId="85"/>
    <cellStyle name="xl102 2" xfId="228"/>
    <cellStyle name="xl103" xfId="93"/>
    <cellStyle name="xl103 2" xfId="232"/>
    <cellStyle name="xl104" xfId="96"/>
    <cellStyle name="xl104 2" xfId="240"/>
    <cellStyle name="xl105" xfId="81"/>
    <cellStyle name="xl105 2" xfId="235"/>
    <cellStyle name="xl106" xfId="84"/>
    <cellStyle name="xl106 2" xfId="243"/>
    <cellStyle name="xl107" xfId="90"/>
    <cellStyle name="xl107 2" xfId="246"/>
    <cellStyle name="xl108" xfId="95"/>
    <cellStyle name="xl108 2" xfId="230"/>
    <cellStyle name="xl109" xfId="82"/>
    <cellStyle name="xl109 2" xfId="233"/>
    <cellStyle name="xl110" xfId="91"/>
    <cellStyle name="xl110 2" xfId="241"/>
    <cellStyle name="xl111" xfId="92"/>
    <cellStyle name="xl111 2" xfId="245"/>
    <cellStyle name="xl112" xfId="86"/>
    <cellStyle name="xl112 2" xfId="231"/>
    <cellStyle name="xl113" xfId="94"/>
    <cellStyle name="xl113 2" xfId="234"/>
    <cellStyle name="xl114" xfId="87"/>
    <cellStyle name="xl114 2" xfId="236"/>
    <cellStyle name="xl115" xfId="88"/>
    <cellStyle name="xl115 2" xfId="242"/>
    <cellStyle name="xl116" xfId="97"/>
    <cellStyle name="xl116 2" xfId="237"/>
    <cellStyle name="xl117" xfId="120"/>
    <cellStyle name="xl117 2" xfId="244"/>
    <cellStyle name="xl118" xfId="124"/>
    <cellStyle name="xl118 2" xfId="238"/>
    <cellStyle name="xl119" xfId="128"/>
    <cellStyle name="xl119 2" xfId="239"/>
    <cellStyle name="xl120" xfId="134"/>
    <cellStyle name="xl120 2" xfId="248"/>
    <cellStyle name="xl121" xfId="135"/>
    <cellStyle name="xl121 2" xfId="272"/>
    <cellStyle name="xl122" xfId="136"/>
    <cellStyle name="xl122 2" xfId="276"/>
    <cellStyle name="xl123" xfId="138"/>
    <cellStyle name="xl123 2" xfId="280"/>
    <cellStyle name="xl124" xfId="159"/>
    <cellStyle name="xl124 2" xfId="297"/>
    <cellStyle name="xl125" xfId="162"/>
    <cellStyle name="xl125 2" xfId="299"/>
    <cellStyle name="xl126" xfId="98"/>
    <cellStyle name="xl126 2" xfId="300"/>
    <cellStyle name="xl127" xfId="101"/>
    <cellStyle name="xl127 2" xfId="247"/>
    <cellStyle name="xl128" xfId="104"/>
    <cellStyle name="xl128 2" xfId="305"/>
    <cellStyle name="xl129" xfId="106"/>
    <cellStyle name="xl129 2" xfId="323"/>
    <cellStyle name="xl130" xfId="111"/>
    <cellStyle name="xl130 2" xfId="326"/>
    <cellStyle name="xl131" xfId="113"/>
    <cellStyle name="xl131 2" xfId="249"/>
    <cellStyle name="xl132" xfId="115"/>
    <cellStyle name="xl132 2" xfId="253"/>
    <cellStyle name="xl133" xfId="116"/>
    <cellStyle name="xl133 2" xfId="256"/>
    <cellStyle name="xl134" xfId="121"/>
    <cellStyle name="xl134 2" xfId="258"/>
    <cellStyle name="xl135" xfId="125"/>
    <cellStyle name="xl135 2" xfId="263"/>
    <cellStyle name="xl136" xfId="129"/>
    <cellStyle name="xl136 2" xfId="265"/>
    <cellStyle name="xl137" xfId="137"/>
    <cellStyle name="xl137 2" xfId="267"/>
    <cellStyle name="xl138" xfId="140"/>
    <cellStyle name="xl138 2" xfId="268"/>
    <cellStyle name="xl139" xfId="144"/>
    <cellStyle name="xl139 2" xfId="273"/>
    <cellStyle name="xl140" xfId="148"/>
    <cellStyle name="xl140 2" xfId="277"/>
    <cellStyle name="xl141" xfId="152"/>
    <cellStyle name="xl141 2" xfId="281"/>
    <cellStyle name="xl142" xfId="102"/>
    <cellStyle name="xl142 2" xfId="285"/>
    <cellStyle name="xl143" xfId="105"/>
    <cellStyle name="xl143 2" xfId="288"/>
    <cellStyle name="xl144" xfId="107"/>
    <cellStyle name="xl144 2" xfId="291"/>
    <cellStyle name="xl145" xfId="112"/>
    <cellStyle name="xl145 2" xfId="293"/>
    <cellStyle name="xl146" xfId="114"/>
    <cellStyle name="xl146 2" xfId="294"/>
    <cellStyle name="xl147" xfId="117"/>
    <cellStyle name="xl147 2" xfId="306"/>
    <cellStyle name="xl148" xfId="122"/>
    <cellStyle name="xl148 2" xfId="254"/>
    <cellStyle name="xl149" xfId="126"/>
    <cellStyle name="xl149 2" xfId="257"/>
    <cellStyle name="xl150" xfId="130"/>
    <cellStyle name="xl150 2" xfId="259"/>
    <cellStyle name="xl151" xfId="132"/>
    <cellStyle name="xl151 2" xfId="264"/>
    <cellStyle name="xl152" xfId="139"/>
    <cellStyle name="xl152 2" xfId="266"/>
    <cellStyle name="xl153" xfId="141"/>
    <cellStyle name="xl153 2" xfId="269"/>
    <cellStyle name="xl154" xfId="142"/>
    <cellStyle name="xl154 2" xfId="274"/>
    <cellStyle name="xl155" xfId="143"/>
    <cellStyle name="xl155 2" xfId="278"/>
    <cellStyle name="xl156" xfId="145"/>
    <cellStyle name="xl156 2" xfId="282"/>
    <cellStyle name="xl157" xfId="146"/>
    <cellStyle name="xl157 2" xfId="284"/>
    <cellStyle name="xl158" xfId="147"/>
    <cellStyle name="xl158 2" xfId="286"/>
    <cellStyle name="xl159" xfId="149"/>
    <cellStyle name="xl159 2" xfId="295"/>
    <cellStyle name="xl160" xfId="150"/>
    <cellStyle name="xl160 2" xfId="302"/>
    <cellStyle name="xl161" xfId="151"/>
    <cellStyle name="xl161 2" xfId="307"/>
    <cellStyle name="xl162" xfId="153"/>
    <cellStyle name="xl162 2" xfId="308"/>
    <cellStyle name="xl163" xfId="100"/>
    <cellStyle name="xl163 2" xfId="309"/>
    <cellStyle name="xl164" xfId="108"/>
    <cellStyle name="xl164 2" xfId="310"/>
    <cellStyle name="xl165" xfId="118"/>
    <cellStyle name="xl165 2" xfId="311"/>
    <cellStyle name="xl166" xfId="123"/>
    <cellStyle name="xl166 2" xfId="312"/>
    <cellStyle name="xl167" xfId="127"/>
    <cellStyle name="xl167 2" xfId="313"/>
    <cellStyle name="xl168" xfId="131"/>
    <cellStyle name="xl168 2" xfId="314"/>
    <cellStyle name="xl169" xfId="154"/>
    <cellStyle name="xl169 2" xfId="315"/>
    <cellStyle name="xl170" xfId="157"/>
    <cellStyle name="xl170 2" xfId="316"/>
    <cellStyle name="xl171" xfId="160"/>
    <cellStyle name="xl171 2" xfId="317"/>
    <cellStyle name="xl172" xfId="163"/>
    <cellStyle name="xl172 2" xfId="252"/>
    <cellStyle name="xl173" xfId="155"/>
    <cellStyle name="xl173 2" xfId="260"/>
    <cellStyle name="xl174" xfId="158"/>
    <cellStyle name="xl174 2" xfId="270"/>
    <cellStyle name="xl175" xfId="156"/>
    <cellStyle name="xl175 2" xfId="275"/>
    <cellStyle name="xl176" xfId="109"/>
    <cellStyle name="xl176 2" xfId="279"/>
    <cellStyle name="xl177" xfId="99"/>
    <cellStyle name="xl177 2" xfId="283"/>
    <cellStyle name="xl178" xfId="110"/>
    <cellStyle name="xl178 2" xfId="298"/>
    <cellStyle name="xl179" xfId="119"/>
    <cellStyle name="xl179 2" xfId="261"/>
    <cellStyle name="xl180" xfId="133"/>
    <cellStyle name="xl180 2" xfId="303"/>
    <cellStyle name="xl181" xfId="161"/>
    <cellStyle name="xl181 2" xfId="318"/>
    <cellStyle name="xl182" xfId="103"/>
    <cellStyle name="xl182 2" xfId="321"/>
    <cellStyle name="xl183" xfId="324"/>
    <cellStyle name="xl184" xfId="327"/>
    <cellStyle name="xl185" xfId="319"/>
    <cellStyle name="xl186" xfId="322"/>
    <cellStyle name="xl187" xfId="320"/>
    <cellStyle name="xl188" xfId="250"/>
    <cellStyle name="xl189" xfId="287"/>
    <cellStyle name="xl190" xfId="289"/>
    <cellStyle name="xl191" xfId="292"/>
    <cellStyle name="xl192" xfId="296"/>
    <cellStyle name="xl193" xfId="301"/>
    <cellStyle name="xl194" xfId="262"/>
    <cellStyle name="xl195" xfId="304"/>
    <cellStyle name="xl196" xfId="271"/>
    <cellStyle name="xl197" xfId="325"/>
    <cellStyle name="xl198" xfId="251"/>
    <cellStyle name="xl199" xfId="290"/>
    <cellStyle name="xl200" xfId="255"/>
    <cellStyle name="xl21" xfId="169"/>
    <cellStyle name="xl22" xfId="5"/>
    <cellStyle name="xl23" xfId="11"/>
    <cellStyle name="xl24" xfId="15"/>
    <cellStyle name="xl25" xfId="22"/>
    <cellStyle name="xl26" xfId="37"/>
    <cellStyle name="xl27" xfId="9"/>
    <cellStyle name="xl28" xfId="39"/>
    <cellStyle name="xl29" xfId="41"/>
    <cellStyle name="xl30" xfId="47"/>
    <cellStyle name="xl31" xfId="3"/>
    <cellStyle name="xl32" xfId="170"/>
    <cellStyle name="xl33" xfId="16"/>
    <cellStyle name="xl34" xfId="33"/>
    <cellStyle name="xl35" xfId="42"/>
    <cellStyle name="xl36" xfId="48"/>
    <cellStyle name="xl37" xfId="52"/>
    <cellStyle name="xl38" xfId="55"/>
    <cellStyle name="xl39" xfId="34"/>
    <cellStyle name="xl40" xfId="26"/>
    <cellStyle name="xl41" xfId="43"/>
    <cellStyle name="xl42" xfId="49"/>
    <cellStyle name="xl43" xfId="53"/>
    <cellStyle name="xl44" xfId="40"/>
    <cellStyle name="xl44 2" xfId="196"/>
    <cellStyle name="xl45" xfId="2"/>
    <cellStyle name="xl45 2" xfId="44"/>
    <cellStyle name="xl45 3" xfId="197"/>
    <cellStyle name="xl46" xfId="57"/>
    <cellStyle name="xl46 2" xfId="198"/>
    <cellStyle name="xl47" xfId="6"/>
    <cellStyle name="xl47 2" xfId="208"/>
    <cellStyle name="xl48" xfId="23"/>
    <cellStyle name="xl48 2" xfId="171"/>
    <cellStyle name="xl49" xfId="29"/>
    <cellStyle name="xl49 2" xfId="183"/>
    <cellStyle name="xl50" xfId="31"/>
    <cellStyle name="xl50 2" xfId="188"/>
    <cellStyle name="xl51" xfId="12"/>
    <cellStyle name="xl51 2" xfId="190"/>
    <cellStyle name="xl52" xfId="17"/>
    <cellStyle name="xl52 2" xfId="175"/>
    <cellStyle name="xl53" xfId="24"/>
    <cellStyle name="xl53 2" xfId="178"/>
    <cellStyle name="xl54" xfId="7"/>
    <cellStyle name="xl54 2" xfId="184"/>
    <cellStyle name="xl55" xfId="38"/>
    <cellStyle name="xl55 2" xfId="172"/>
    <cellStyle name="xl56" xfId="13"/>
    <cellStyle name="xl56 2" xfId="194"/>
    <cellStyle name="xl57" xfId="18"/>
    <cellStyle name="xl57 2" xfId="176"/>
    <cellStyle name="xl58" xfId="25"/>
    <cellStyle name="xl58 2" xfId="179"/>
    <cellStyle name="xl59" xfId="28"/>
    <cellStyle name="xl59 2" xfId="185"/>
    <cellStyle name="xl60" xfId="30"/>
    <cellStyle name="xl60 2" xfId="187"/>
    <cellStyle name="xl61" xfId="32"/>
    <cellStyle name="xl61 2" xfId="189"/>
    <cellStyle name="xl62" xfId="35"/>
    <cellStyle name="xl62 2" xfId="191"/>
    <cellStyle name="xl63" xfId="36"/>
    <cellStyle name="xl63 2" xfId="192"/>
    <cellStyle name="xl64" xfId="8"/>
    <cellStyle name="xl64 2" xfId="193"/>
    <cellStyle name="xl65" xfId="14"/>
    <cellStyle name="xl65 2" xfId="173"/>
    <cellStyle name="xl66" xfId="19"/>
    <cellStyle name="xl66 2" xfId="177"/>
    <cellStyle name="xl67" xfId="45"/>
    <cellStyle name="xl67 2" xfId="180"/>
    <cellStyle name="xl68" xfId="50"/>
    <cellStyle name="xl68 2" xfId="199"/>
    <cellStyle name="xl69" xfId="46"/>
    <cellStyle name="xl69 2" xfId="174"/>
    <cellStyle name="xl70" xfId="51"/>
    <cellStyle name="xl70 2" xfId="181"/>
    <cellStyle name="xl71" xfId="54"/>
    <cellStyle name="xl71 2" xfId="186"/>
    <cellStyle name="xl72" xfId="56"/>
    <cellStyle name="xl72 2" xfId="195"/>
    <cellStyle name="xl73" xfId="10"/>
    <cellStyle name="xl73 2" xfId="200"/>
    <cellStyle name="xl74" xfId="20"/>
    <cellStyle name="xl74 2" xfId="202"/>
    <cellStyle name="xl75" xfId="27"/>
    <cellStyle name="xl75 2" xfId="206"/>
    <cellStyle name="xl76" xfId="21"/>
    <cellStyle name="xl76 2" xfId="207"/>
    <cellStyle name="xl77" xfId="58"/>
    <cellStyle name="xl77 2" xfId="182"/>
    <cellStyle name="xl78" xfId="61"/>
    <cellStyle name="xl78 2" xfId="201"/>
    <cellStyle name="xl79" xfId="65"/>
    <cellStyle name="xl79 2" xfId="203"/>
    <cellStyle name="xl80" xfId="72"/>
    <cellStyle name="xl80 2" xfId="204"/>
    <cellStyle name="xl81" xfId="74"/>
    <cellStyle name="xl81 2" xfId="205"/>
    <cellStyle name="xl82" xfId="59"/>
    <cellStyle name="xl82 2" xfId="209"/>
    <cellStyle name="xl83" xfId="70"/>
    <cellStyle name="xl83 2" xfId="211"/>
    <cellStyle name="xl84" xfId="73"/>
    <cellStyle name="xl84 2" xfId="214"/>
    <cellStyle name="xl85" xfId="75"/>
    <cellStyle name="xl85 2" xfId="221"/>
    <cellStyle name="xl86" xfId="80"/>
    <cellStyle name="xl86 2" xfId="223"/>
    <cellStyle name="xl87" xfId="60"/>
    <cellStyle name="xl87 2" xfId="210"/>
    <cellStyle name="xl88" xfId="66"/>
    <cellStyle name="xl88 2" xfId="219"/>
    <cellStyle name="xl89" xfId="76"/>
    <cellStyle name="xl89 2" xfId="222"/>
    <cellStyle name="xl90" xfId="62"/>
    <cellStyle name="xl90 2" xfId="224"/>
    <cellStyle name="xl91" xfId="67"/>
    <cellStyle name="xl91 2" xfId="229"/>
    <cellStyle name="xl92" xfId="77"/>
    <cellStyle name="xl92 2" xfId="215"/>
    <cellStyle name="xl93" xfId="68"/>
    <cellStyle name="xl93 2" xfId="225"/>
    <cellStyle name="xl94" xfId="71"/>
    <cellStyle name="xl94 2" xfId="212"/>
    <cellStyle name="xl95" xfId="78"/>
    <cellStyle name="xl95 2" xfId="216"/>
    <cellStyle name="xl96" xfId="1"/>
    <cellStyle name="xl96 2" xfId="69"/>
    <cellStyle name="xl96 3" xfId="226"/>
    <cellStyle name="xl97" xfId="79"/>
    <cellStyle name="xl97 2" xfId="217"/>
    <cellStyle name="xl98" xfId="63"/>
    <cellStyle name="xl98 2" xfId="220"/>
    <cellStyle name="xl99" xfId="64"/>
    <cellStyle name="xl99 2" xfId="227"/>
    <cellStyle name="Обычный" xfId="0" builtinId="0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6"/>
  <sheetViews>
    <sheetView tabSelected="1" view="pageBreakPreview" zoomScaleNormal="100" zoomScaleSheetLayoutView="100" workbookViewId="0">
      <selection activeCell="E82" sqref="E82"/>
    </sheetView>
  </sheetViews>
  <sheetFormatPr defaultRowHeight="14.4" x14ac:dyDescent="0.3"/>
  <cols>
    <col min="1" max="1" width="58.109375" customWidth="1"/>
    <col min="2" max="2" width="7.21875" customWidth="1"/>
    <col min="3" max="3" width="18.21875" style="14" customWidth="1"/>
    <col min="4" max="4" width="18.77734375" customWidth="1"/>
    <col min="5" max="5" width="18.33203125" customWidth="1"/>
    <col min="6" max="6" width="13.88671875" customWidth="1"/>
    <col min="7" max="7" width="12.6640625" customWidth="1"/>
  </cols>
  <sheetData>
    <row r="1" spans="1:7" x14ac:dyDescent="0.3">
      <c r="A1" s="36"/>
      <c r="B1" s="36"/>
      <c r="C1" s="36"/>
      <c r="D1" s="36"/>
      <c r="E1" s="36"/>
    </row>
    <row r="2" spans="1:7" s="3" customFormat="1" ht="43.2" customHeight="1" x14ac:dyDescent="0.3">
      <c r="A2" s="29" t="s">
        <v>165</v>
      </c>
      <c r="B2" s="29"/>
      <c r="C2" s="29"/>
      <c r="D2" s="29"/>
      <c r="E2" s="29"/>
      <c r="F2" s="29"/>
      <c r="G2" s="29"/>
    </row>
    <row r="3" spans="1:7" s="3" customFormat="1" ht="15.6" x14ac:dyDescent="0.3">
      <c r="A3" s="4"/>
      <c r="B3" s="4"/>
      <c r="C3" s="4"/>
      <c r="D3" s="37"/>
      <c r="E3" s="37"/>
      <c r="F3" s="30" t="s">
        <v>147</v>
      </c>
      <c r="G3" s="30"/>
    </row>
    <row r="4" spans="1:7" s="3" customFormat="1" ht="22.5" customHeight="1" x14ac:dyDescent="0.3">
      <c r="A4" s="33" t="s">
        <v>143</v>
      </c>
      <c r="B4" s="33" t="s">
        <v>144</v>
      </c>
      <c r="C4" s="26" t="s">
        <v>166</v>
      </c>
      <c r="D4" s="26" t="s">
        <v>163</v>
      </c>
      <c r="E4" s="26" t="s">
        <v>167</v>
      </c>
      <c r="F4" s="26" t="s">
        <v>146</v>
      </c>
      <c r="G4" s="26" t="s">
        <v>164</v>
      </c>
    </row>
    <row r="5" spans="1:7" s="3" customFormat="1" ht="35.4" customHeight="1" x14ac:dyDescent="0.3">
      <c r="A5" s="34"/>
      <c r="B5" s="34"/>
      <c r="C5" s="27"/>
      <c r="D5" s="27"/>
      <c r="E5" s="27"/>
      <c r="F5" s="27"/>
      <c r="G5" s="27"/>
    </row>
    <row r="6" spans="1:7" s="3" customFormat="1" ht="66" customHeight="1" x14ac:dyDescent="0.3">
      <c r="A6" s="35"/>
      <c r="B6" s="35"/>
      <c r="C6" s="28"/>
      <c r="D6" s="28"/>
      <c r="E6" s="28"/>
      <c r="F6" s="28"/>
      <c r="G6" s="28"/>
    </row>
    <row r="7" spans="1:7" ht="18" customHeight="1" x14ac:dyDescent="0.3">
      <c r="A7" s="10" t="s">
        <v>99</v>
      </c>
      <c r="B7" s="11" t="s">
        <v>6</v>
      </c>
      <c r="C7" s="5">
        <f>SUM(C8:C15)</f>
        <v>3340215336.6700001</v>
      </c>
      <c r="D7" s="5">
        <f>SUM(D8:D15)</f>
        <v>7576120904.1799994</v>
      </c>
      <c r="E7" s="18">
        <f>SUM(E8:E15)</f>
        <v>4204207568.1900001</v>
      </c>
      <c r="F7" s="6">
        <f>E7/D7*100</f>
        <v>55.492878497627963</v>
      </c>
      <c r="G7" s="6">
        <f>E7/C7*100</f>
        <v>125.86636322619098</v>
      </c>
    </row>
    <row r="8" spans="1:7" ht="31.2" x14ac:dyDescent="0.3">
      <c r="A8" s="9" t="s">
        <v>133</v>
      </c>
      <c r="B8" s="12" t="s">
        <v>39</v>
      </c>
      <c r="C8" s="38">
        <v>47140701.18</v>
      </c>
      <c r="D8" s="22">
        <v>73545281.340000004</v>
      </c>
      <c r="E8" s="22">
        <v>54265938.899999999</v>
      </c>
      <c r="F8" s="7">
        <f t="shared" ref="F8:F75" si="0">E8/D8*100</f>
        <v>73.785752003760024</v>
      </c>
      <c r="G8" s="7">
        <f t="shared" ref="G8:G73" si="1">E8/C8*100</f>
        <v>115.1148318579168</v>
      </c>
    </row>
    <row r="9" spans="1:7" ht="50.4" customHeight="1" x14ac:dyDescent="0.3">
      <c r="A9" s="9" t="s">
        <v>87</v>
      </c>
      <c r="B9" s="12" t="s">
        <v>52</v>
      </c>
      <c r="C9" s="38">
        <v>169273463.71000001</v>
      </c>
      <c r="D9" s="22">
        <v>271451765.17000002</v>
      </c>
      <c r="E9" s="22">
        <v>186565457.24000001</v>
      </c>
      <c r="F9" s="7">
        <f t="shared" si="0"/>
        <v>68.728769224676469</v>
      </c>
      <c r="G9" s="7">
        <f t="shared" si="1"/>
        <v>110.21541897413094</v>
      </c>
    </row>
    <row r="10" spans="1:7" ht="51" customHeight="1" x14ac:dyDescent="0.3">
      <c r="A10" s="9" t="s">
        <v>17</v>
      </c>
      <c r="B10" s="12" t="s">
        <v>69</v>
      </c>
      <c r="C10" s="38">
        <v>1291940524.8800001</v>
      </c>
      <c r="D10" s="22">
        <v>2225699699.3600001</v>
      </c>
      <c r="E10" s="22">
        <v>1512154721.27</v>
      </c>
      <c r="F10" s="7">
        <f t="shared" si="0"/>
        <v>67.940644539998814</v>
      </c>
      <c r="G10" s="7">
        <f t="shared" si="1"/>
        <v>117.04522709437062</v>
      </c>
    </row>
    <row r="11" spans="1:7" ht="15.6" x14ac:dyDescent="0.3">
      <c r="A11" s="9" t="s">
        <v>29</v>
      </c>
      <c r="B11" s="12" t="s">
        <v>85</v>
      </c>
      <c r="C11" s="38">
        <v>240384282.41999999</v>
      </c>
      <c r="D11" s="22">
        <v>378437586.24000001</v>
      </c>
      <c r="E11" s="22">
        <v>257197762.44</v>
      </c>
      <c r="F11" s="7">
        <f t="shared" si="0"/>
        <v>67.963059640933409</v>
      </c>
      <c r="G11" s="7">
        <f t="shared" si="1"/>
        <v>106.99441737651694</v>
      </c>
    </row>
    <row r="12" spans="1:7" ht="46.8" x14ac:dyDescent="0.3">
      <c r="A12" s="9" t="s">
        <v>78</v>
      </c>
      <c r="B12" s="12" t="s">
        <v>103</v>
      </c>
      <c r="C12" s="38">
        <v>341766403.27999997</v>
      </c>
      <c r="D12" s="22">
        <v>513316369.69999999</v>
      </c>
      <c r="E12" s="22">
        <v>376623272.64999998</v>
      </c>
      <c r="F12" s="7">
        <f t="shared" si="0"/>
        <v>73.370594604281138</v>
      </c>
      <c r="G12" s="7">
        <f t="shared" si="1"/>
        <v>110.1990333267026</v>
      </c>
    </row>
    <row r="13" spans="1:7" ht="15.6" x14ac:dyDescent="0.3">
      <c r="A13" s="9" t="s">
        <v>10</v>
      </c>
      <c r="B13" s="12" t="s">
        <v>116</v>
      </c>
      <c r="C13" s="38">
        <v>44778593.299999997</v>
      </c>
      <c r="D13" s="22">
        <v>348000480.63999999</v>
      </c>
      <c r="E13" s="22">
        <v>337042345.08999997</v>
      </c>
      <c r="F13" s="7">
        <f t="shared" si="0"/>
        <v>96.851114823218879</v>
      </c>
      <c r="G13" s="7">
        <f t="shared" si="1"/>
        <v>752.68631783928765</v>
      </c>
    </row>
    <row r="14" spans="1:7" ht="15.6" x14ac:dyDescent="0.3">
      <c r="A14" s="9" t="s">
        <v>140</v>
      </c>
      <c r="B14" s="12" t="s">
        <v>121</v>
      </c>
      <c r="C14" s="24">
        <v>0</v>
      </c>
      <c r="D14" s="22">
        <v>340998633.69999999</v>
      </c>
      <c r="E14" s="22">
        <v>0</v>
      </c>
      <c r="F14" s="7">
        <f t="shared" si="0"/>
        <v>0</v>
      </c>
      <c r="G14" s="23"/>
    </row>
    <row r="15" spans="1:7" ht="15.6" x14ac:dyDescent="0.3">
      <c r="A15" s="9" t="s">
        <v>96</v>
      </c>
      <c r="B15" s="12" t="s">
        <v>8</v>
      </c>
      <c r="C15" s="39">
        <v>1204931367.9000001</v>
      </c>
      <c r="D15" s="22">
        <v>3424671088.0300002</v>
      </c>
      <c r="E15" s="22">
        <v>1480358070.5999999</v>
      </c>
      <c r="F15" s="7">
        <f t="shared" si="0"/>
        <v>43.226284584647736</v>
      </c>
      <c r="G15" s="7">
        <f t="shared" si="1"/>
        <v>122.8582896949578</v>
      </c>
    </row>
    <row r="16" spans="1:7" ht="15.6" x14ac:dyDescent="0.3">
      <c r="A16" s="10" t="s">
        <v>129</v>
      </c>
      <c r="B16" s="11" t="s">
        <v>130</v>
      </c>
      <c r="C16" s="5">
        <f>C17+C18+C19</f>
        <v>6281956138.4499998</v>
      </c>
      <c r="D16" s="5">
        <f>D17+D18+D19</f>
        <v>5133654753.7399998</v>
      </c>
      <c r="E16" s="18">
        <f>E17+E18+E19</f>
        <v>2400123081.75</v>
      </c>
      <c r="F16" s="6">
        <f t="shared" si="0"/>
        <v>46.752717057987752</v>
      </c>
      <c r="G16" s="6">
        <f t="shared" si="1"/>
        <v>38.206619544182338</v>
      </c>
    </row>
    <row r="17" spans="1:7" ht="15.6" x14ac:dyDescent="0.3">
      <c r="A17" s="9" t="s">
        <v>127</v>
      </c>
      <c r="B17" s="12" t="s">
        <v>26</v>
      </c>
      <c r="C17" s="40">
        <v>99139339.890000001</v>
      </c>
      <c r="D17" s="22">
        <v>45813700</v>
      </c>
      <c r="E17" s="22">
        <v>29532960.329999998</v>
      </c>
      <c r="F17" s="7">
        <f t="shared" si="0"/>
        <v>64.463163486031476</v>
      </c>
      <c r="G17" s="7">
        <f t="shared" si="1"/>
        <v>29.78934534239211</v>
      </c>
    </row>
    <row r="18" spans="1:7" ht="15.6" x14ac:dyDescent="0.3">
      <c r="A18" s="9" t="s">
        <v>24</v>
      </c>
      <c r="B18" s="12" t="s">
        <v>46</v>
      </c>
      <c r="C18" s="40">
        <v>143052089.18000001</v>
      </c>
      <c r="D18" s="22">
        <v>157775581.49000001</v>
      </c>
      <c r="E18" s="22">
        <v>93749753.980000004</v>
      </c>
      <c r="F18" s="7">
        <f t="shared" si="0"/>
        <v>59.419685286307732</v>
      </c>
      <c r="G18" s="7">
        <f t="shared" si="1"/>
        <v>65.535396593919216</v>
      </c>
    </row>
    <row r="19" spans="1:7" s="20" customFormat="1" ht="15.6" x14ac:dyDescent="0.3">
      <c r="A19" s="9" t="s">
        <v>162</v>
      </c>
      <c r="B19" s="12" t="s">
        <v>161</v>
      </c>
      <c r="C19" s="40">
        <v>6039764709.3800001</v>
      </c>
      <c r="D19" s="22">
        <v>4930065472.25</v>
      </c>
      <c r="E19" s="22">
        <v>2276840367.4400001</v>
      </c>
      <c r="F19" s="7">
        <f t="shared" si="0"/>
        <v>46.182761268703551</v>
      </c>
      <c r="G19" s="23">
        <f t="shared" si="1"/>
        <v>37.697501094769045</v>
      </c>
    </row>
    <row r="20" spans="1:7" ht="31.2" x14ac:dyDescent="0.3">
      <c r="A20" s="10" t="s">
        <v>21</v>
      </c>
      <c r="B20" s="11" t="s">
        <v>102</v>
      </c>
      <c r="C20" s="5">
        <f>C21+C22+C23+C24</f>
        <v>918896214.22000003</v>
      </c>
      <c r="D20" s="5">
        <f>D21+D22+D23+D24</f>
        <v>1859124886.45</v>
      </c>
      <c r="E20" s="5">
        <f>E21+E22+E23+E24</f>
        <v>1140531889.3400002</v>
      </c>
      <c r="F20" s="6">
        <f t="shared" si="0"/>
        <v>61.347782370760818</v>
      </c>
      <c r="G20" s="6">
        <f t="shared" si="1"/>
        <v>124.11977236277269</v>
      </c>
    </row>
    <row r="21" spans="1:7" ht="15.6" x14ac:dyDescent="0.3">
      <c r="A21" s="9" t="s">
        <v>157</v>
      </c>
      <c r="B21" s="12" t="s">
        <v>95</v>
      </c>
      <c r="C21" s="41">
        <v>38231691.469999999</v>
      </c>
      <c r="D21" s="22">
        <v>69568928.810000002</v>
      </c>
      <c r="E21" s="22">
        <v>34558172.289999999</v>
      </c>
      <c r="F21" s="7">
        <f t="shared" si="0"/>
        <v>49.674722438780059</v>
      </c>
      <c r="G21" s="7">
        <f t="shared" si="1"/>
        <v>90.391429103045127</v>
      </c>
    </row>
    <row r="22" spans="1:7" ht="46.8" x14ac:dyDescent="0.3">
      <c r="A22" s="9" t="s">
        <v>158</v>
      </c>
      <c r="B22" s="12" t="s">
        <v>49</v>
      </c>
      <c r="C22" s="41">
        <v>594894917.58000004</v>
      </c>
      <c r="D22" s="22">
        <v>1090382328.95</v>
      </c>
      <c r="E22" s="22">
        <v>630627110.20000005</v>
      </c>
      <c r="F22" s="7">
        <f t="shared" si="0"/>
        <v>57.835411805258417</v>
      </c>
      <c r="G22" s="7">
        <f t="shared" si="1"/>
        <v>106.00647132191961</v>
      </c>
    </row>
    <row r="23" spans="1:7" ht="15.6" x14ac:dyDescent="0.3">
      <c r="A23" s="9" t="s">
        <v>82</v>
      </c>
      <c r="B23" s="12" t="s">
        <v>67</v>
      </c>
      <c r="C23" s="41">
        <v>560000</v>
      </c>
      <c r="D23" s="22">
        <v>2200000</v>
      </c>
      <c r="E23" s="22">
        <v>320000</v>
      </c>
      <c r="F23" s="7">
        <f t="shared" si="0"/>
        <v>14.545454545454545</v>
      </c>
      <c r="G23" s="7">
        <f t="shared" si="1"/>
        <v>57.142857142857139</v>
      </c>
    </row>
    <row r="24" spans="1:7" ht="31.2" x14ac:dyDescent="0.3">
      <c r="A24" s="9" t="s">
        <v>112</v>
      </c>
      <c r="B24" s="12" t="s">
        <v>110</v>
      </c>
      <c r="C24" s="41">
        <v>285209605.17000002</v>
      </c>
      <c r="D24" s="22">
        <v>696973628.69000006</v>
      </c>
      <c r="E24" s="22">
        <v>475026606.85000002</v>
      </c>
      <c r="F24" s="7">
        <f t="shared" si="0"/>
        <v>68.155606940658359</v>
      </c>
      <c r="G24" s="7">
        <f t="shared" si="1"/>
        <v>166.55350950290017</v>
      </c>
    </row>
    <row r="25" spans="1:7" ht="15.6" x14ac:dyDescent="0.3">
      <c r="A25" s="10" t="s">
        <v>131</v>
      </c>
      <c r="B25" s="11" t="s">
        <v>71</v>
      </c>
      <c r="C25" s="5">
        <f>C26+C27+C28+C29+C30+C31+C32+C33+C34+C35</f>
        <v>16859631159.059999</v>
      </c>
      <c r="D25" s="5">
        <f>SUM(D26:D35)</f>
        <v>26457209038.759998</v>
      </c>
      <c r="E25" s="18">
        <f>SUM(E26:E35)</f>
        <v>16392880287.549999</v>
      </c>
      <c r="F25" s="6">
        <f t="shared" si="0"/>
        <v>61.959975685773635</v>
      </c>
      <c r="G25" s="6">
        <f t="shared" si="1"/>
        <v>97.231547552218075</v>
      </c>
    </row>
    <row r="26" spans="1:7" ht="15.6" x14ac:dyDescent="0.3">
      <c r="A26" s="9" t="s">
        <v>107</v>
      </c>
      <c r="B26" s="12" t="s">
        <v>83</v>
      </c>
      <c r="C26" s="42">
        <v>209968138.19</v>
      </c>
      <c r="D26" s="22">
        <v>309390601.98000002</v>
      </c>
      <c r="E26" s="22">
        <v>200236675.38999999</v>
      </c>
      <c r="F26" s="7">
        <f t="shared" si="0"/>
        <v>64.719701926480596</v>
      </c>
      <c r="G26" s="7">
        <f t="shared" si="1"/>
        <v>95.365266900069372</v>
      </c>
    </row>
    <row r="27" spans="1:7" s="20" customFormat="1" ht="15.6" x14ac:dyDescent="0.3">
      <c r="A27" s="9" t="s">
        <v>159</v>
      </c>
      <c r="B27" s="12" t="s">
        <v>160</v>
      </c>
      <c r="C27" s="42">
        <v>2150000</v>
      </c>
      <c r="D27" s="22">
        <v>1460800000</v>
      </c>
      <c r="E27" s="22">
        <v>800000000</v>
      </c>
      <c r="F27" s="7">
        <f t="shared" si="0"/>
        <v>54.7645125958379</v>
      </c>
      <c r="G27" s="52">
        <f t="shared" si="1"/>
        <v>37209.30232558139</v>
      </c>
    </row>
    <row r="28" spans="1:7" ht="15.6" x14ac:dyDescent="0.3">
      <c r="A28" s="9" t="s">
        <v>36</v>
      </c>
      <c r="B28" s="12" t="s">
        <v>139</v>
      </c>
      <c r="C28" s="42">
        <v>200000</v>
      </c>
      <c r="D28" s="22">
        <v>1191400</v>
      </c>
      <c r="E28" s="22">
        <v>604040</v>
      </c>
      <c r="F28" s="7">
        <f t="shared" si="0"/>
        <v>50.700016786973315</v>
      </c>
      <c r="G28" s="52">
        <f t="shared" si="1"/>
        <v>302.02</v>
      </c>
    </row>
    <row r="29" spans="1:7" ht="15.6" x14ac:dyDescent="0.3">
      <c r="A29" s="9" t="s">
        <v>54</v>
      </c>
      <c r="B29" s="12" t="s">
        <v>2</v>
      </c>
      <c r="C29" s="42">
        <v>5950576528.1599998</v>
      </c>
      <c r="D29" s="22">
        <v>7800037738.9099998</v>
      </c>
      <c r="E29" s="22">
        <v>4601753734.5</v>
      </c>
      <c r="F29" s="7">
        <f t="shared" si="0"/>
        <v>58.996557305670969</v>
      </c>
      <c r="G29" s="7">
        <f t="shared" si="1"/>
        <v>77.332905689441247</v>
      </c>
    </row>
    <row r="30" spans="1:7" ht="15.6" x14ac:dyDescent="0.3">
      <c r="A30" s="9" t="s">
        <v>93</v>
      </c>
      <c r="B30" s="12" t="s">
        <v>15</v>
      </c>
      <c r="C30" s="42">
        <v>28374932.07</v>
      </c>
      <c r="D30" s="22">
        <v>19996003.91</v>
      </c>
      <c r="E30" s="22">
        <v>6293362.6500000004</v>
      </c>
      <c r="F30" s="7">
        <f t="shared" si="0"/>
        <v>31.473101717352087</v>
      </c>
      <c r="G30" s="7">
        <f t="shared" si="1"/>
        <v>22.17930472740688</v>
      </c>
    </row>
    <row r="31" spans="1:7" ht="15.6" x14ac:dyDescent="0.3">
      <c r="A31" s="9" t="s">
        <v>117</v>
      </c>
      <c r="B31" s="12" t="s">
        <v>35</v>
      </c>
      <c r="C31" s="42">
        <v>442067240.92000002</v>
      </c>
      <c r="D31" s="22">
        <v>746278205</v>
      </c>
      <c r="E31" s="22">
        <v>518665738.44999999</v>
      </c>
      <c r="F31" s="7">
        <f t="shared" si="0"/>
        <v>69.500319716559318</v>
      </c>
      <c r="G31" s="7">
        <f t="shared" si="1"/>
        <v>117.32734082955083</v>
      </c>
    </row>
    <row r="32" spans="1:7" ht="15.6" x14ac:dyDescent="0.3">
      <c r="A32" s="9" t="s">
        <v>33</v>
      </c>
      <c r="B32" s="12" t="s">
        <v>53</v>
      </c>
      <c r="C32" s="42">
        <v>2249326354.8800001</v>
      </c>
      <c r="D32" s="22">
        <v>3870631241.1500001</v>
      </c>
      <c r="E32" s="22">
        <v>2215453269.4899998</v>
      </c>
      <c r="F32" s="7">
        <f t="shared" si="0"/>
        <v>57.237518416550792</v>
      </c>
      <c r="G32" s="7">
        <f t="shared" si="1"/>
        <v>98.494078668641777</v>
      </c>
    </row>
    <row r="33" spans="1:7" ht="15.6" x14ac:dyDescent="0.3">
      <c r="A33" s="9" t="s">
        <v>123</v>
      </c>
      <c r="B33" s="12" t="s">
        <v>64</v>
      </c>
      <c r="C33" s="42">
        <v>7392611082.7200003</v>
      </c>
      <c r="D33" s="22">
        <v>11113129632.219999</v>
      </c>
      <c r="E33" s="22">
        <v>7388009212.6400003</v>
      </c>
      <c r="F33" s="7">
        <f t="shared" si="0"/>
        <v>66.480005697226304</v>
      </c>
      <c r="G33" s="7">
        <f t="shared" si="1"/>
        <v>99.937750410125631</v>
      </c>
    </row>
    <row r="34" spans="1:7" ht="15.6" x14ac:dyDescent="0.3">
      <c r="A34" s="9" t="s">
        <v>28</v>
      </c>
      <c r="B34" s="12" t="s">
        <v>22</v>
      </c>
      <c r="C34" s="42">
        <v>26241198.670000002</v>
      </c>
      <c r="D34" s="22">
        <v>59682832</v>
      </c>
      <c r="E34" s="22">
        <v>31431667.34</v>
      </c>
      <c r="F34" s="7">
        <f t="shared" si="0"/>
        <v>52.664503822472767</v>
      </c>
      <c r="G34" s="7">
        <f t="shared" si="1"/>
        <v>119.77984594100859</v>
      </c>
    </row>
    <row r="35" spans="1:7" ht="15.6" x14ac:dyDescent="0.3">
      <c r="A35" s="9" t="s">
        <v>9</v>
      </c>
      <c r="B35" s="12" t="s">
        <v>55</v>
      </c>
      <c r="C35" s="43">
        <v>558115683.45000005</v>
      </c>
      <c r="D35" s="22">
        <v>1076071383.5899999</v>
      </c>
      <c r="E35" s="22">
        <v>630432587.09000003</v>
      </c>
      <c r="F35" s="7">
        <f t="shared" si="0"/>
        <v>58.586502410903698</v>
      </c>
      <c r="G35" s="7">
        <f t="shared" si="1"/>
        <v>112.95733228512267</v>
      </c>
    </row>
    <row r="36" spans="1:7" ht="15.6" x14ac:dyDescent="0.3">
      <c r="A36" s="10" t="s">
        <v>128</v>
      </c>
      <c r="B36" s="11" t="s">
        <v>43</v>
      </c>
      <c r="C36" s="5">
        <f>C37+C38+C39+C40</f>
        <v>2840228688.4500003</v>
      </c>
      <c r="D36" s="5">
        <f>D37+D38+D39+D40</f>
        <v>4464535349.1499996</v>
      </c>
      <c r="E36" s="5">
        <f>E37+E38+E39+E40</f>
        <v>2101604666.3099999</v>
      </c>
      <c r="F36" s="6">
        <f t="shared" si="0"/>
        <v>47.073312270001921</v>
      </c>
      <c r="G36" s="6">
        <f t="shared" si="1"/>
        <v>73.994205989691281</v>
      </c>
    </row>
    <row r="37" spans="1:7" ht="15.6" x14ac:dyDescent="0.3">
      <c r="A37" s="9" t="s">
        <v>7</v>
      </c>
      <c r="B37" s="12" t="s">
        <v>61</v>
      </c>
      <c r="C37" s="44">
        <v>721318632.09000003</v>
      </c>
      <c r="D37" s="22">
        <v>393935712.48000002</v>
      </c>
      <c r="E37" s="22">
        <v>231255100.28</v>
      </c>
      <c r="F37" s="7">
        <f t="shared" si="0"/>
        <v>58.70376636435082</v>
      </c>
      <c r="G37" s="7">
        <f t="shared" si="1"/>
        <v>32.060048083042716</v>
      </c>
    </row>
    <row r="38" spans="1:7" ht="15.6" x14ac:dyDescent="0.3">
      <c r="A38" s="9" t="s">
        <v>47</v>
      </c>
      <c r="B38" s="12" t="s">
        <v>75</v>
      </c>
      <c r="C38" s="44">
        <v>644734901.25</v>
      </c>
      <c r="D38" s="22">
        <v>1440076202.96</v>
      </c>
      <c r="E38" s="22">
        <v>416404405.93000001</v>
      </c>
      <c r="F38" s="7">
        <f t="shared" si="0"/>
        <v>28.915442465759998</v>
      </c>
      <c r="G38" s="7">
        <f t="shared" si="1"/>
        <v>64.585367586380528</v>
      </c>
    </row>
    <row r="39" spans="1:7" ht="15.6" x14ac:dyDescent="0.3">
      <c r="A39" s="9" t="s">
        <v>57</v>
      </c>
      <c r="B39" s="12" t="s">
        <v>89</v>
      </c>
      <c r="C39" s="44">
        <v>913643897.41999996</v>
      </c>
      <c r="D39" s="22">
        <v>1891422168.96</v>
      </c>
      <c r="E39" s="22">
        <v>1000189463.55</v>
      </c>
      <c r="F39" s="7">
        <f t="shared" si="0"/>
        <v>52.880286588792337</v>
      </c>
      <c r="G39" s="7">
        <f t="shared" si="1"/>
        <v>109.47257091897535</v>
      </c>
    </row>
    <row r="40" spans="1:7" ht="31.2" x14ac:dyDescent="0.3">
      <c r="A40" s="9" t="s">
        <v>3</v>
      </c>
      <c r="B40" s="12" t="s">
        <v>125</v>
      </c>
      <c r="C40" s="44">
        <v>560531257.69000006</v>
      </c>
      <c r="D40" s="22">
        <v>739101264.75</v>
      </c>
      <c r="E40" s="22">
        <v>453755696.55000001</v>
      </c>
      <c r="F40" s="7">
        <f t="shared" si="0"/>
        <v>61.392899483602193</v>
      </c>
      <c r="G40" s="7">
        <f t="shared" si="1"/>
        <v>80.95100680378971</v>
      </c>
    </row>
    <row r="41" spans="1:7" ht="15.6" x14ac:dyDescent="0.3">
      <c r="A41" s="10" t="s">
        <v>138</v>
      </c>
      <c r="B41" s="11" t="s">
        <v>16</v>
      </c>
      <c r="C41" s="18">
        <f>C42+C43+C44+C45</f>
        <v>204813597.25</v>
      </c>
      <c r="D41" s="18">
        <f>D42+D43+D44+D45</f>
        <v>1900784331.6599998</v>
      </c>
      <c r="E41" s="18">
        <f>E42+E43+E44+E45</f>
        <v>541698538.98000002</v>
      </c>
      <c r="F41" s="6">
        <f t="shared" si="0"/>
        <v>28.498684987945051</v>
      </c>
      <c r="G41" s="6">
        <f t="shared" si="1"/>
        <v>264.48367991837512</v>
      </c>
    </row>
    <row r="42" spans="1:7" s="13" customFormat="1" ht="15.6" x14ac:dyDescent="0.3">
      <c r="A42" s="9" t="s">
        <v>148</v>
      </c>
      <c r="B42" s="12" t="s">
        <v>149</v>
      </c>
      <c r="C42" s="45">
        <v>659680.19999999995</v>
      </c>
      <c r="D42" s="22">
        <v>2328815.85</v>
      </c>
      <c r="E42" s="22">
        <v>1080016.48</v>
      </c>
      <c r="F42" s="7">
        <f t="shared" si="0"/>
        <v>46.376207891233648</v>
      </c>
      <c r="G42" s="7">
        <f t="shared" si="1"/>
        <v>163.71818951061439</v>
      </c>
    </row>
    <row r="43" spans="1:7" ht="31.2" x14ac:dyDescent="0.3">
      <c r="A43" s="9" t="s">
        <v>48</v>
      </c>
      <c r="B43" s="12" t="s">
        <v>65</v>
      </c>
      <c r="C43" s="45">
        <v>31300</v>
      </c>
      <c r="D43" s="22">
        <v>59000</v>
      </c>
      <c r="E43" s="22">
        <v>24400</v>
      </c>
      <c r="F43" s="7">
        <f t="shared" si="0"/>
        <v>41.355932203389827</v>
      </c>
      <c r="G43" s="25">
        <f t="shared" si="1"/>
        <v>77.95527156549521</v>
      </c>
    </row>
    <row r="44" spans="1:7" ht="31.2" x14ac:dyDescent="0.3">
      <c r="A44" s="9" t="s">
        <v>109</v>
      </c>
      <c r="B44" s="12" t="s">
        <v>79</v>
      </c>
      <c r="C44" s="45">
        <v>0</v>
      </c>
      <c r="D44" s="22">
        <v>3550000</v>
      </c>
      <c r="E44" s="22">
        <v>0</v>
      </c>
      <c r="F44" s="7">
        <f t="shared" si="0"/>
        <v>0</v>
      </c>
      <c r="G44" s="7"/>
    </row>
    <row r="45" spans="1:7" ht="15.6" x14ac:dyDescent="0.3">
      <c r="A45" s="9" t="s">
        <v>11</v>
      </c>
      <c r="B45" s="12" t="s">
        <v>94</v>
      </c>
      <c r="C45" s="45">
        <v>204122617.05000001</v>
      </c>
      <c r="D45" s="22">
        <v>1894846515.8099999</v>
      </c>
      <c r="E45" s="22">
        <v>540594122.5</v>
      </c>
      <c r="F45" s="7">
        <f t="shared" si="0"/>
        <v>28.529705070540206</v>
      </c>
      <c r="G45" s="7">
        <f t="shared" si="1"/>
        <v>264.83793433217693</v>
      </c>
    </row>
    <row r="46" spans="1:7" ht="15.6" x14ac:dyDescent="0.3">
      <c r="A46" s="10" t="s">
        <v>136</v>
      </c>
      <c r="B46" s="11" t="s">
        <v>137</v>
      </c>
      <c r="C46" s="5">
        <f>C47+C48+C49+C50+C51+C52+C53</f>
        <v>18385387653.09</v>
      </c>
      <c r="D46" s="5">
        <f>D47+D48+D49+D50+D51+D52+D53</f>
        <v>32153824849.089996</v>
      </c>
      <c r="E46" s="5">
        <f>E47+E48+E49+E50+E51+E52+E53</f>
        <v>21166527027.919998</v>
      </c>
      <c r="F46" s="6">
        <f t="shared" si="0"/>
        <v>65.828955426803731</v>
      </c>
      <c r="G46" s="6">
        <f t="shared" si="1"/>
        <v>115.12690092429231</v>
      </c>
    </row>
    <row r="47" spans="1:7" ht="15.6" x14ac:dyDescent="0.3">
      <c r="A47" s="9" t="s">
        <v>104</v>
      </c>
      <c r="B47" s="12" t="s">
        <v>5</v>
      </c>
      <c r="C47" s="46">
        <v>4119256304.9699998</v>
      </c>
      <c r="D47" s="22">
        <v>6013610322.5699997</v>
      </c>
      <c r="E47" s="22">
        <v>4640938537.5299997</v>
      </c>
      <c r="F47" s="7">
        <f t="shared" si="0"/>
        <v>77.173915311935787</v>
      </c>
      <c r="G47" s="7">
        <f t="shared" si="1"/>
        <v>112.66447615630462</v>
      </c>
    </row>
    <row r="48" spans="1:7" ht="15.6" x14ac:dyDescent="0.3">
      <c r="A48" s="9" t="s">
        <v>81</v>
      </c>
      <c r="B48" s="12" t="s">
        <v>20</v>
      </c>
      <c r="C48" s="46">
        <v>9999567021.0200005</v>
      </c>
      <c r="D48" s="22">
        <v>18278584152.599998</v>
      </c>
      <c r="E48" s="22">
        <v>11832243731.4</v>
      </c>
      <c r="F48" s="7">
        <f t="shared" si="0"/>
        <v>64.732824121483972</v>
      </c>
      <c r="G48" s="7">
        <f t="shared" si="1"/>
        <v>118.32756064865156</v>
      </c>
    </row>
    <row r="49" spans="1:7" ht="15.6" x14ac:dyDescent="0.3">
      <c r="A49" s="9" t="s">
        <v>150</v>
      </c>
      <c r="B49" s="12" t="s">
        <v>34</v>
      </c>
      <c r="C49" s="46">
        <v>1269151588.76</v>
      </c>
      <c r="D49" s="22">
        <v>2089616546.97</v>
      </c>
      <c r="E49" s="22">
        <v>1272223103.3900001</v>
      </c>
      <c r="F49" s="7">
        <f t="shared" si="0"/>
        <v>60.883089064104027</v>
      </c>
      <c r="G49" s="7">
        <f t="shared" si="1"/>
        <v>100.24201322026481</v>
      </c>
    </row>
    <row r="50" spans="1:7" ht="15.6" x14ac:dyDescent="0.3">
      <c r="A50" s="9" t="s">
        <v>18</v>
      </c>
      <c r="B50" s="12" t="s">
        <v>51</v>
      </c>
      <c r="C50" s="46">
        <v>1626437148.8099999</v>
      </c>
      <c r="D50" s="22">
        <v>2572841461.1700001</v>
      </c>
      <c r="E50" s="22">
        <v>1815579841.46</v>
      </c>
      <c r="F50" s="7">
        <f t="shared" si="0"/>
        <v>70.567109122781503</v>
      </c>
      <c r="G50" s="7">
        <f t="shared" si="1"/>
        <v>111.62926540311678</v>
      </c>
    </row>
    <row r="51" spans="1:7" ht="31.2" x14ac:dyDescent="0.3">
      <c r="A51" s="9" t="s">
        <v>41</v>
      </c>
      <c r="B51" s="12" t="s">
        <v>68</v>
      </c>
      <c r="C51" s="46">
        <v>43912282.670000002</v>
      </c>
      <c r="D51" s="22">
        <v>69163178.939999998</v>
      </c>
      <c r="E51" s="22">
        <v>49616430.57</v>
      </c>
      <c r="F51" s="7">
        <f t="shared" si="0"/>
        <v>71.738215811397183</v>
      </c>
      <c r="G51" s="7">
        <f t="shared" si="1"/>
        <v>112.98986878652282</v>
      </c>
    </row>
    <row r="52" spans="1:7" ht="15.6" x14ac:dyDescent="0.3">
      <c r="A52" s="9" t="s">
        <v>151</v>
      </c>
      <c r="B52" s="12" t="s">
        <v>98</v>
      </c>
      <c r="C52" s="46">
        <v>23108640</v>
      </c>
      <c r="D52" s="22">
        <v>61961770.189999998</v>
      </c>
      <c r="E52" s="22">
        <v>27491113.890000001</v>
      </c>
      <c r="F52" s="7">
        <f t="shared" si="0"/>
        <v>44.367863935618786</v>
      </c>
      <c r="G52" s="7">
        <f t="shared" si="1"/>
        <v>118.9646551679372</v>
      </c>
    </row>
    <row r="53" spans="1:7" ht="15.6" x14ac:dyDescent="0.3">
      <c r="A53" s="9" t="s">
        <v>37</v>
      </c>
      <c r="B53" s="12" t="s">
        <v>134</v>
      </c>
      <c r="C53" s="46">
        <v>1303954666.8599999</v>
      </c>
      <c r="D53" s="22">
        <v>3068047416.6500001</v>
      </c>
      <c r="E53" s="22">
        <v>1528434269.6800001</v>
      </c>
      <c r="F53" s="7">
        <f t="shared" si="0"/>
        <v>49.817817722937832</v>
      </c>
      <c r="G53" s="7">
        <f t="shared" si="1"/>
        <v>117.21529195187132</v>
      </c>
    </row>
    <row r="54" spans="1:7" ht="15.6" x14ac:dyDescent="0.3">
      <c r="A54" s="10" t="s">
        <v>32</v>
      </c>
      <c r="B54" s="11" t="s">
        <v>108</v>
      </c>
      <c r="C54" s="5">
        <f>C55+C56+C57</f>
        <v>1998432972.72</v>
      </c>
      <c r="D54" s="5">
        <f t="shared" ref="D54:E54" si="2">D55+D56+D57</f>
        <v>3925477131.6099997</v>
      </c>
      <c r="E54" s="5">
        <f t="shared" si="2"/>
        <v>2428663391.1600003</v>
      </c>
      <c r="F54" s="6">
        <f t="shared" si="0"/>
        <v>61.869253334916394</v>
      </c>
      <c r="G54" s="6">
        <f t="shared" si="1"/>
        <v>121.52838870820011</v>
      </c>
    </row>
    <row r="55" spans="1:7" ht="15.6" x14ac:dyDescent="0.3">
      <c r="A55" s="9" t="s">
        <v>70</v>
      </c>
      <c r="B55" s="12" t="s">
        <v>124</v>
      </c>
      <c r="C55" s="47">
        <v>1808758349.4400001</v>
      </c>
      <c r="D55" s="22">
        <v>3593132069.5799999</v>
      </c>
      <c r="E55" s="22">
        <v>2203616166.8400002</v>
      </c>
      <c r="F55" s="7">
        <f t="shared" si="0"/>
        <v>61.328560269079681</v>
      </c>
      <c r="G55" s="7">
        <f t="shared" si="1"/>
        <v>121.83032451638715</v>
      </c>
    </row>
    <row r="56" spans="1:7" s="15" customFormat="1" ht="15.6" x14ac:dyDescent="0.3">
      <c r="A56" s="9" t="s">
        <v>156</v>
      </c>
      <c r="B56" s="12" t="s">
        <v>155</v>
      </c>
      <c r="C56" s="47">
        <v>2972620</v>
      </c>
      <c r="D56" s="22">
        <v>5134174.83</v>
      </c>
      <c r="E56" s="22">
        <v>3604065</v>
      </c>
      <c r="F56" s="7">
        <f t="shared" si="0"/>
        <v>70.197551102871188</v>
      </c>
      <c r="G56" s="7">
        <f t="shared" si="1"/>
        <v>121.24203564532299</v>
      </c>
    </row>
    <row r="57" spans="1:7" ht="15.6" x14ac:dyDescent="0.3">
      <c r="A57" s="9" t="s">
        <v>58</v>
      </c>
      <c r="B57" s="12" t="s">
        <v>25</v>
      </c>
      <c r="C57" s="47">
        <v>186702003.28</v>
      </c>
      <c r="D57" s="22">
        <v>327210887.19999999</v>
      </c>
      <c r="E57" s="22">
        <v>221443159.31999999</v>
      </c>
      <c r="F57" s="7">
        <f t="shared" si="0"/>
        <v>67.67597533655659</v>
      </c>
      <c r="G57" s="7">
        <f t="shared" si="1"/>
        <v>118.60781107308105</v>
      </c>
    </row>
    <row r="58" spans="1:7" ht="15.6" x14ac:dyDescent="0.3">
      <c r="A58" s="10" t="s">
        <v>56</v>
      </c>
      <c r="B58" s="11" t="s">
        <v>77</v>
      </c>
      <c r="C58" s="5">
        <f>C59+C60+C61+C62+C63+C64</f>
        <v>6480411806.8600006</v>
      </c>
      <c r="D58" s="5">
        <f>D59+D60+D61+D62+D63+D64</f>
        <v>10879494818.230003</v>
      </c>
      <c r="E58" s="5">
        <f>E59+E60+E61+E62+E63+E64</f>
        <v>7448499506.6100006</v>
      </c>
      <c r="F58" s="6">
        <f t="shared" si="0"/>
        <v>68.46365232077757</v>
      </c>
      <c r="G58" s="6">
        <f t="shared" si="1"/>
        <v>114.93867563671196</v>
      </c>
    </row>
    <row r="59" spans="1:7" s="2" customFormat="1" ht="15.6" x14ac:dyDescent="0.3">
      <c r="A59" s="9" t="s">
        <v>45</v>
      </c>
      <c r="B59" s="12" t="s">
        <v>100</v>
      </c>
      <c r="C59" s="48">
        <v>2659231425.0900002</v>
      </c>
      <c r="D59" s="22">
        <v>4753998397.4300003</v>
      </c>
      <c r="E59" s="22">
        <v>3037969037.5100002</v>
      </c>
      <c r="F59" s="7">
        <f t="shared" si="0"/>
        <v>63.903451022455513</v>
      </c>
      <c r="G59" s="7">
        <f t="shared" si="1"/>
        <v>114.24237126737407</v>
      </c>
    </row>
    <row r="60" spans="1:7" s="8" customFormat="1" ht="15.6" x14ac:dyDescent="0.3">
      <c r="A60" s="9" t="s">
        <v>86</v>
      </c>
      <c r="B60" s="12" t="s">
        <v>113</v>
      </c>
      <c r="C60" s="48">
        <v>3025604426.3699999</v>
      </c>
      <c r="D60" s="22">
        <v>4732165450.04</v>
      </c>
      <c r="E60" s="22">
        <v>3469437166.5100002</v>
      </c>
      <c r="F60" s="7">
        <f t="shared" si="0"/>
        <v>73.316058010623323</v>
      </c>
      <c r="G60" s="7">
        <f t="shared" si="1"/>
        <v>114.66922563543751</v>
      </c>
    </row>
    <row r="61" spans="1:7" ht="15.6" x14ac:dyDescent="0.3">
      <c r="A61" s="9" t="s">
        <v>91</v>
      </c>
      <c r="B61" s="12" t="s">
        <v>0</v>
      </c>
      <c r="C61" s="48">
        <v>78321458.329999998</v>
      </c>
      <c r="D61" s="22">
        <v>223509354.87</v>
      </c>
      <c r="E61" s="22">
        <v>182308142.84999999</v>
      </c>
      <c r="F61" s="7">
        <f t="shared" si="0"/>
        <v>81.566224803447753</v>
      </c>
      <c r="G61" s="7">
        <f t="shared" si="1"/>
        <v>232.76908619584432</v>
      </c>
    </row>
    <row r="62" spans="1:7" ht="15.6" x14ac:dyDescent="0.3">
      <c r="A62" s="9" t="s">
        <v>119</v>
      </c>
      <c r="B62" s="12" t="s">
        <v>13</v>
      </c>
      <c r="C62" s="48">
        <v>87942334.269999996</v>
      </c>
      <c r="D62" s="22">
        <v>172097548.68000001</v>
      </c>
      <c r="E62" s="22">
        <v>140947945.63</v>
      </c>
      <c r="F62" s="7">
        <f t="shared" si="0"/>
        <v>81.900030948192111</v>
      </c>
      <c r="G62" s="7">
        <f t="shared" si="1"/>
        <v>160.27314580627632</v>
      </c>
    </row>
    <row r="63" spans="1:7" ht="31.2" x14ac:dyDescent="0.3">
      <c r="A63" s="9" t="s">
        <v>4</v>
      </c>
      <c r="B63" s="12" t="s">
        <v>30</v>
      </c>
      <c r="C63" s="48">
        <v>145440000</v>
      </c>
      <c r="D63" s="22">
        <v>194559330</v>
      </c>
      <c r="E63" s="22">
        <v>150300000</v>
      </c>
      <c r="F63" s="7">
        <f t="shared" si="0"/>
        <v>77.251499581130346</v>
      </c>
      <c r="G63" s="7">
        <f t="shared" si="1"/>
        <v>103.34158415841583</v>
      </c>
    </row>
    <row r="64" spans="1:7" ht="15.6" x14ac:dyDescent="0.3">
      <c r="A64" s="9" t="s">
        <v>44</v>
      </c>
      <c r="B64" s="12" t="s">
        <v>74</v>
      </c>
      <c r="C64" s="48">
        <v>483872162.80000001</v>
      </c>
      <c r="D64" s="22">
        <v>803164737.21000004</v>
      </c>
      <c r="E64" s="22">
        <v>467537214.11000001</v>
      </c>
      <c r="F64" s="7">
        <f t="shared" si="0"/>
        <v>58.211870174244851</v>
      </c>
      <c r="G64" s="7">
        <f t="shared" si="1"/>
        <v>96.624118941772693</v>
      </c>
    </row>
    <row r="65" spans="1:7" ht="15.6" x14ac:dyDescent="0.3">
      <c r="A65" s="10" t="s">
        <v>59</v>
      </c>
      <c r="B65" s="11" t="s">
        <v>12</v>
      </c>
      <c r="C65" s="5">
        <f>C66+C67+C68+C69+C70</f>
        <v>14135132335.690001</v>
      </c>
      <c r="D65" s="5">
        <f>D66+D67+D68+D69+D70</f>
        <v>21042554087.23</v>
      </c>
      <c r="E65" s="5">
        <f>E66+E67+E68+E69+E70</f>
        <v>14081789782.719999</v>
      </c>
      <c r="F65" s="6">
        <f t="shared" si="0"/>
        <v>66.920535046958733</v>
      </c>
      <c r="G65" s="6">
        <f t="shared" si="1"/>
        <v>99.622624311515523</v>
      </c>
    </row>
    <row r="66" spans="1:7" s="1" customFormat="1" ht="15.6" x14ac:dyDescent="0.3">
      <c r="A66" s="9" t="s">
        <v>111</v>
      </c>
      <c r="B66" s="12" t="s">
        <v>23</v>
      </c>
      <c r="C66" s="49">
        <v>297138855.82999998</v>
      </c>
      <c r="D66" s="22">
        <v>448045676.87</v>
      </c>
      <c r="E66" s="22">
        <v>319421145.55000001</v>
      </c>
      <c r="F66" s="7">
        <f t="shared" si="0"/>
        <v>71.29209409662036</v>
      </c>
      <c r="G66" s="7">
        <f t="shared" si="1"/>
        <v>107.49894848243888</v>
      </c>
    </row>
    <row r="67" spans="1:7" s="8" customFormat="1" ht="15.6" x14ac:dyDescent="0.3">
      <c r="A67" s="9" t="s">
        <v>126</v>
      </c>
      <c r="B67" s="12" t="s">
        <v>42</v>
      </c>
      <c r="C67" s="49">
        <v>1494406554.8599999</v>
      </c>
      <c r="D67" s="22">
        <v>2871435915.0799999</v>
      </c>
      <c r="E67" s="22">
        <v>1891115072.22</v>
      </c>
      <c r="F67" s="7">
        <f t="shared" si="0"/>
        <v>65.859560448080288</v>
      </c>
      <c r="G67" s="7">
        <f t="shared" si="1"/>
        <v>126.54622439053507</v>
      </c>
    </row>
    <row r="68" spans="1:7" ht="15.6" x14ac:dyDescent="0.3">
      <c r="A68" s="9" t="s">
        <v>66</v>
      </c>
      <c r="B68" s="12" t="s">
        <v>60</v>
      </c>
      <c r="C68" s="49">
        <v>8718789952.0900002</v>
      </c>
      <c r="D68" s="22">
        <v>12814284884.83</v>
      </c>
      <c r="E68" s="22">
        <v>8885841708.0499992</v>
      </c>
      <c r="F68" s="7">
        <f t="shared" si="0"/>
        <v>69.343250816667663</v>
      </c>
      <c r="G68" s="7">
        <f t="shared" si="1"/>
        <v>101.91599702341669</v>
      </c>
    </row>
    <row r="69" spans="1:7" ht="15.6" x14ac:dyDescent="0.3">
      <c r="A69" s="9" t="s">
        <v>80</v>
      </c>
      <c r="B69" s="12" t="s">
        <v>73</v>
      </c>
      <c r="C69" s="49">
        <v>3117460780.0799999</v>
      </c>
      <c r="D69" s="22">
        <v>4116044545.8600001</v>
      </c>
      <c r="E69" s="22">
        <v>2478417414.1500001</v>
      </c>
      <c r="F69" s="7">
        <f t="shared" si="0"/>
        <v>60.213571221984033</v>
      </c>
      <c r="G69" s="7">
        <f t="shared" si="1"/>
        <v>79.501157800817595</v>
      </c>
    </row>
    <row r="70" spans="1:7" ht="15.6" x14ac:dyDescent="0.3">
      <c r="A70" s="9" t="s">
        <v>115</v>
      </c>
      <c r="B70" s="12" t="s">
        <v>105</v>
      </c>
      <c r="C70" s="49">
        <v>507336192.82999998</v>
      </c>
      <c r="D70" s="22">
        <v>792743064.59000003</v>
      </c>
      <c r="E70" s="22">
        <v>506994442.75</v>
      </c>
      <c r="F70" s="7">
        <f t="shared" si="0"/>
        <v>63.954446957188225</v>
      </c>
      <c r="G70" s="7">
        <f t="shared" si="1"/>
        <v>99.932638340250548</v>
      </c>
    </row>
    <row r="71" spans="1:7" ht="15.6" x14ac:dyDescent="0.3">
      <c r="A71" s="10" t="s">
        <v>40</v>
      </c>
      <c r="B71" s="11" t="s">
        <v>132</v>
      </c>
      <c r="C71" s="5">
        <f>C72+C73+C74+C75</f>
        <v>1528361493.6599998</v>
      </c>
      <c r="D71" s="5">
        <f>D72+D73+D74+D75</f>
        <v>5580482539.0499992</v>
      </c>
      <c r="E71" s="5">
        <f>E72+E73+E74+E75</f>
        <v>2732409187.1999998</v>
      </c>
      <c r="F71" s="6">
        <f t="shared" si="0"/>
        <v>48.963672372051811</v>
      </c>
      <c r="G71" s="6">
        <f t="shared" si="1"/>
        <v>178.78029501100826</v>
      </c>
    </row>
    <row r="72" spans="1:7" s="1" customFormat="1" ht="15.6" x14ac:dyDescent="0.3">
      <c r="A72" s="9" t="s">
        <v>38</v>
      </c>
      <c r="B72" s="12" t="s">
        <v>1</v>
      </c>
      <c r="C72" s="50">
        <v>502959136.39999998</v>
      </c>
      <c r="D72" s="22">
        <v>1155956135.6400001</v>
      </c>
      <c r="E72" s="22">
        <v>636077022.90999997</v>
      </c>
      <c r="F72" s="7">
        <f t="shared" si="0"/>
        <v>55.026051880232743</v>
      </c>
      <c r="G72" s="7">
        <f t="shared" si="1"/>
        <v>126.46693873836547</v>
      </c>
    </row>
    <row r="73" spans="1:7" s="8" customFormat="1" ht="15.6" x14ac:dyDescent="0.3">
      <c r="A73" s="9" t="s">
        <v>114</v>
      </c>
      <c r="B73" s="12" t="s">
        <v>14</v>
      </c>
      <c r="C73" s="50">
        <v>315027868.38</v>
      </c>
      <c r="D73" s="22">
        <v>2741168696.6799998</v>
      </c>
      <c r="E73" s="22">
        <v>942263489.17999995</v>
      </c>
      <c r="F73" s="7">
        <f t="shared" si="0"/>
        <v>34.37451661844942</v>
      </c>
      <c r="G73" s="7">
        <f t="shared" si="1"/>
        <v>299.10480429096566</v>
      </c>
    </row>
    <row r="74" spans="1:7" ht="15.6" x14ac:dyDescent="0.3">
      <c r="A74" s="9" t="s">
        <v>31</v>
      </c>
      <c r="B74" s="12" t="s">
        <v>27</v>
      </c>
      <c r="C74" s="50">
        <v>687194870.25999999</v>
      </c>
      <c r="D74" s="22">
        <v>1645538947.28</v>
      </c>
      <c r="E74" s="22">
        <v>1126524108.9000001</v>
      </c>
      <c r="F74" s="7">
        <f t="shared" si="0"/>
        <v>68.459279603323438</v>
      </c>
      <c r="G74" s="7">
        <f t="shared" ref="G74:G86" si="3">E74/C74*100</f>
        <v>163.93080880737367</v>
      </c>
    </row>
    <row r="75" spans="1:7" ht="16.8" customHeight="1" x14ac:dyDescent="0.3">
      <c r="A75" s="9" t="s">
        <v>142</v>
      </c>
      <c r="B75" s="12" t="s">
        <v>63</v>
      </c>
      <c r="C75" s="50">
        <v>23179618.620000001</v>
      </c>
      <c r="D75" s="22">
        <v>37818759.450000003</v>
      </c>
      <c r="E75" s="22">
        <v>27544566.210000001</v>
      </c>
      <c r="F75" s="7">
        <f t="shared" si="0"/>
        <v>72.833077051129976</v>
      </c>
      <c r="G75" s="7">
        <f t="shared" si="3"/>
        <v>118.83097242261702</v>
      </c>
    </row>
    <row r="76" spans="1:7" ht="15.6" x14ac:dyDescent="0.3">
      <c r="A76" s="10" t="s">
        <v>101</v>
      </c>
      <c r="B76" s="11" t="s">
        <v>106</v>
      </c>
      <c r="C76" s="5">
        <f>C77+C78+C79</f>
        <v>140067188.76000002</v>
      </c>
      <c r="D76" s="5">
        <f>D77+D78+D79</f>
        <v>233341809.68000001</v>
      </c>
      <c r="E76" s="5">
        <f>E77+E78+E79</f>
        <v>167550337.99000001</v>
      </c>
      <c r="F76" s="6">
        <f t="shared" ref="F76:F86" si="4">E76/D76*100</f>
        <v>71.804679247056058</v>
      </c>
      <c r="G76" s="6">
        <f t="shared" si="3"/>
        <v>119.62140417988351</v>
      </c>
    </row>
    <row r="77" spans="1:7" s="1" customFormat="1" ht="15.6" x14ac:dyDescent="0.3">
      <c r="A77" s="9" t="s">
        <v>122</v>
      </c>
      <c r="B77" s="12" t="s">
        <v>118</v>
      </c>
      <c r="C77" s="51">
        <v>38881264.840000004</v>
      </c>
      <c r="D77" s="22">
        <v>66725608</v>
      </c>
      <c r="E77" s="22">
        <v>48512605</v>
      </c>
      <c r="F77" s="7">
        <f t="shared" si="4"/>
        <v>72.704627884394853</v>
      </c>
      <c r="G77" s="7">
        <f t="shared" si="3"/>
        <v>124.77115957938574</v>
      </c>
    </row>
    <row r="78" spans="1:7" s="8" customFormat="1" ht="15.6" x14ac:dyDescent="0.3">
      <c r="A78" s="9" t="s">
        <v>141</v>
      </c>
      <c r="B78" s="12" t="s">
        <v>135</v>
      </c>
      <c r="C78" s="51">
        <v>67846077.650000006</v>
      </c>
      <c r="D78" s="22">
        <v>117783531.68000001</v>
      </c>
      <c r="E78" s="22">
        <v>85692552.840000004</v>
      </c>
      <c r="F78" s="7">
        <f t="shared" si="4"/>
        <v>72.754273553974997</v>
      </c>
      <c r="G78" s="7">
        <f t="shared" si="3"/>
        <v>126.30435805304066</v>
      </c>
    </row>
    <row r="79" spans="1:7" ht="16.2" customHeight="1" x14ac:dyDescent="0.3">
      <c r="A79" s="9" t="s">
        <v>88</v>
      </c>
      <c r="B79" s="12" t="s">
        <v>19</v>
      </c>
      <c r="C79" s="51">
        <v>33339846.27</v>
      </c>
      <c r="D79" s="22">
        <v>48832670</v>
      </c>
      <c r="E79" s="22">
        <v>33345180.149999999</v>
      </c>
      <c r="F79" s="7">
        <f t="shared" si="4"/>
        <v>68.284572909898216</v>
      </c>
      <c r="G79" s="7">
        <f t="shared" si="3"/>
        <v>100.01599851408072</v>
      </c>
    </row>
    <row r="80" spans="1:7" ht="31.2" x14ac:dyDescent="0.3">
      <c r="A80" s="10" t="s">
        <v>153</v>
      </c>
      <c r="B80" s="11" t="s">
        <v>72</v>
      </c>
      <c r="C80" s="5">
        <f>C81</f>
        <v>65100096.289999999</v>
      </c>
      <c r="D80" s="5">
        <f>D81</f>
        <v>372350789.52999997</v>
      </c>
      <c r="E80" s="5">
        <f>E81</f>
        <v>105842701.34999999</v>
      </c>
      <c r="F80" s="6">
        <f t="shared" si="4"/>
        <v>28.425534288137271</v>
      </c>
      <c r="G80" s="6">
        <f t="shared" si="3"/>
        <v>162.58455422017317</v>
      </c>
    </row>
    <row r="81" spans="1:7" s="1" customFormat="1" ht="31.2" x14ac:dyDescent="0.3">
      <c r="A81" s="9" t="s">
        <v>154</v>
      </c>
      <c r="B81" s="12" t="s">
        <v>92</v>
      </c>
      <c r="C81" s="53">
        <v>65100096.289999999</v>
      </c>
      <c r="D81" s="22">
        <v>372350789.52999997</v>
      </c>
      <c r="E81" s="22">
        <v>105842701.34999999</v>
      </c>
      <c r="F81" s="7">
        <f t="shared" si="4"/>
        <v>28.425534288137271</v>
      </c>
      <c r="G81" s="7">
        <f t="shared" si="3"/>
        <v>162.58455422017317</v>
      </c>
    </row>
    <row r="82" spans="1:7" s="8" customFormat="1" ht="46.8" x14ac:dyDescent="0.3">
      <c r="A82" s="10" t="s">
        <v>152</v>
      </c>
      <c r="B82" s="11" t="s">
        <v>50</v>
      </c>
      <c r="C82" s="5">
        <f>C83+C84+C85</f>
        <v>0</v>
      </c>
      <c r="D82" s="5">
        <f>D83+D84+D85</f>
        <v>80146973.329999998</v>
      </c>
      <c r="E82" s="5">
        <f>E83+E84+E85</f>
        <v>0</v>
      </c>
      <c r="F82" s="6">
        <f t="shared" si="4"/>
        <v>0</v>
      </c>
      <c r="G82" s="6"/>
    </row>
    <row r="83" spans="1:7" s="1" customFormat="1" ht="46.8" x14ac:dyDescent="0.3">
      <c r="A83" s="9" t="s">
        <v>120</v>
      </c>
      <c r="B83" s="12" t="s">
        <v>62</v>
      </c>
      <c r="C83" s="19">
        <v>0</v>
      </c>
      <c r="D83" s="21">
        <v>0</v>
      </c>
      <c r="E83" s="21">
        <v>0</v>
      </c>
      <c r="F83" s="7"/>
      <c r="G83" s="7"/>
    </row>
    <row r="84" spans="1:7" s="8" customFormat="1" ht="15.6" x14ac:dyDescent="0.3">
      <c r="A84" s="9" t="s">
        <v>90</v>
      </c>
      <c r="B84" s="12" t="s">
        <v>76</v>
      </c>
      <c r="C84" s="19">
        <v>0</v>
      </c>
      <c r="D84" s="22">
        <v>28598869.539999999</v>
      </c>
      <c r="E84" s="21">
        <v>0</v>
      </c>
      <c r="F84" s="7">
        <f t="shared" si="4"/>
        <v>0</v>
      </c>
      <c r="G84" s="7"/>
    </row>
    <row r="85" spans="1:7" ht="15.6" x14ac:dyDescent="0.3">
      <c r="A85" s="9" t="s">
        <v>84</v>
      </c>
      <c r="B85" s="12" t="s">
        <v>97</v>
      </c>
      <c r="C85" s="19">
        <v>0</v>
      </c>
      <c r="D85" s="22">
        <v>51548103.789999999</v>
      </c>
      <c r="E85" s="21">
        <v>0</v>
      </c>
      <c r="F85" s="7">
        <f t="shared" si="4"/>
        <v>0</v>
      </c>
      <c r="G85" s="7"/>
    </row>
    <row r="86" spans="1:7" s="1" customFormat="1" ht="20.399999999999999" customHeight="1" x14ac:dyDescent="0.3">
      <c r="A86" s="31" t="s">
        <v>145</v>
      </c>
      <c r="B86" s="32"/>
      <c r="C86" s="16">
        <f>C7+C16+C20+C25+C36+C41+C46+C54+C58+C65+C71+C76+C80+C82</f>
        <v>73178634681.169998</v>
      </c>
      <c r="D86" s="16">
        <f>D7+D16+D20+D25+D36+D41+D46+D54+D58+D65+D71+D76+D80+D82</f>
        <v>121659102261.68999</v>
      </c>
      <c r="E86" s="16">
        <f>E7+E16+E20+E25+E36+E41+E46+E54+E58+E65+E71+E76+E80+E82</f>
        <v>74912327967.070007</v>
      </c>
      <c r="F86" s="17">
        <f t="shared" si="4"/>
        <v>61.575604763162573</v>
      </c>
      <c r="G86" s="17">
        <f t="shared" si="3"/>
        <v>102.36912494125299</v>
      </c>
    </row>
  </sheetData>
  <mergeCells count="12">
    <mergeCell ref="A86:B86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  <mergeCell ref="F3:G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2024-05-15T09:43:14Z</cp:lastPrinted>
  <dcterms:created xsi:type="dcterms:W3CDTF">2017-05-03T15:49:45Z</dcterms:created>
  <dcterms:modified xsi:type="dcterms:W3CDTF">2024-11-08T08:17:18Z</dcterms:modified>
</cp:coreProperties>
</file>