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Расходы!$A$6:$G$6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46" i="1" l="1"/>
  <c r="E46" i="1"/>
  <c r="C46" i="1"/>
  <c r="F9" i="1" l="1"/>
  <c r="F10" i="1"/>
  <c r="F11" i="1"/>
  <c r="F12" i="1"/>
  <c r="F13" i="1"/>
  <c r="F14" i="1"/>
  <c r="F15" i="1"/>
  <c r="F17" i="1"/>
  <c r="F18" i="1"/>
  <c r="F19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2" i="1"/>
  <c r="F43" i="1"/>
  <c r="F44" i="1"/>
  <c r="F45" i="1"/>
  <c r="F47" i="1"/>
  <c r="F48" i="1"/>
  <c r="F49" i="1"/>
  <c r="F50" i="1"/>
  <c r="F51" i="1"/>
  <c r="F52" i="1"/>
  <c r="F54" i="1"/>
  <c r="F55" i="1"/>
  <c r="F57" i="1"/>
  <c r="F58" i="1"/>
  <c r="F59" i="1"/>
  <c r="F60" i="1"/>
  <c r="F61" i="1"/>
  <c r="F62" i="1"/>
  <c r="F64" i="1"/>
  <c r="F65" i="1"/>
  <c r="F66" i="1"/>
  <c r="F67" i="1"/>
  <c r="F68" i="1"/>
  <c r="F70" i="1"/>
  <c r="F71" i="1"/>
  <c r="F72" i="1"/>
  <c r="F73" i="1"/>
  <c r="F75" i="1"/>
  <c r="F76" i="1"/>
  <c r="F77" i="1"/>
  <c r="F79" i="1"/>
  <c r="F81" i="1"/>
  <c r="F82" i="1"/>
  <c r="F83" i="1"/>
  <c r="F8" i="1"/>
  <c r="E25" i="1"/>
  <c r="G27" i="1"/>
  <c r="G19" i="1"/>
  <c r="C80" i="1" l="1"/>
  <c r="C78" i="1"/>
  <c r="C74" i="1"/>
  <c r="C69" i="1"/>
  <c r="C63" i="1"/>
  <c r="C56" i="1"/>
  <c r="C53" i="1"/>
  <c r="C41" i="1"/>
  <c r="C36" i="1"/>
  <c r="D25" i="1"/>
  <c r="C25" i="1"/>
  <c r="F25" i="1" s="1"/>
  <c r="D16" i="1"/>
  <c r="E16" i="1"/>
  <c r="C16" i="1"/>
  <c r="C20" i="1"/>
  <c r="C7" i="1"/>
  <c r="C84" i="1" l="1"/>
  <c r="F16" i="1"/>
  <c r="E20" i="1"/>
  <c r="F20" i="1" s="1"/>
  <c r="D20" i="1"/>
  <c r="G21" i="1"/>
  <c r="E7" i="1"/>
  <c r="F7" i="1" s="1"/>
  <c r="D7" i="1"/>
  <c r="E41" i="1" l="1"/>
  <c r="F41" i="1" s="1"/>
  <c r="D41" i="1"/>
  <c r="G42" i="1"/>
  <c r="E80" i="1" l="1"/>
  <c r="F80" i="1" s="1"/>
  <c r="D80" i="1"/>
  <c r="E78" i="1"/>
  <c r="F78" i="1" s="1"/>
  <c r="D78" i="1"/>
  <c r="E74" i="1"/>
  <c r="F74" i="1" s="1"/>
  <c r="D74" i="1"/>
  <c r="E69" i="1"/>
  <c r="F69" i="1" s="1"/>
  <c r="D69" i="1"/>
  <c r="E63" i="1"/>
  <c r="F63" i="1" s="1"/>
  <c r="D63" i="1"/>
  <c r="E56" i="1"/>
  <c r="F56" i="1" s="1"/>
  <c r="D56" i="1"/>
  <c r="E53" i="1"/>
  <c r="F53" i="1" s="1"/>
  <c r="D53" i="1"/>
  <c r="F46" i="1"/>
  <c r="E36" i="1"/>
  <c r="F36" i="1" s="1"/>
  <c r="D36" i="1"/>
  <c r="G43" i="1"/>
  <c r="G83" i="1"/>
  <c r="G82" i="1"/>
  <c r="G81" i="1"/>
  <c r="G79" i="1"/>
  <c r="G77" i="1"/>
  <c r="G76" i="1"/>
  <c r="G75" i="1"/>
  <c r="G73" i="1"/>
  <c r="G72" i="1"/>
  <c r="G71" i="1"/>
  <c r="G70" i="1"/>
  <c r="G68" i="1"/>
  <c r="G67" i="1"/>
  <c r="G66" i="1"/>
  <c r="G65" i="1"/>
  <c r="G64" i="1"/>
  <c r="G62" i="1"/>
  <c r="G61" i="1"/>
  <c r="G60" i="1"/>
  <c r="G59" i="1"/>
  <c r="G58" i="1"/>
  <c r="G57" i="1"/>
  <c r="G55" i="1"/>
  <c r="G54" i="1"/>
  <c r="G52" i="1"/>
  <c r="G51" i="1"/>
  <c r="G50" i="1"/>
  <c r="G49" i="1"/>
  <c r="G48" i="1"/>
  <c r="G47" i="1"/>
  <c r="G45" i="1"/>
  <c r="G44" i="1"/>
  <c r="G40" i="1"/>
  <c r="G39" i="1"/>
  <c r="G38" i="1"/>
  <c r="G37" i="1"/>
  <c r="G35" i="1"/>
  <c r="G34" i="1"/>
  <c r="G33" i="1"/>
  <c r="G32" i="1"/>
  <c r="G31" i="1"/>
  <c r="G30" i="1"/>
  <c r="G29" i="1"/>
  <c r="G28" i="1"/>
  <c r="G26" i="1"/>
  <c r="G24" i="1"/>
  <c r="G23" i="1"/>
  <c r="G22" i="1"/>
  <c r="G18" i="1"/>
  <c r="G17" i="1"/>
  <c r="G15" i="1"/>
  <c r="G14" i="1"/>
  <c r="G13" i="1"/>
  <c r="G12" i="1"/>
  <c r="G11" i="1"/>
  <c r="G10" i="1"/>
  <c r="G9" i="1"/>
  <c r="G8" i="1"/>
  <c r="G25" i="1" l="1"/>
  <c r="G69" i="1"/>
  <c r="G7" i="1"/>
  <c r="E84" i="1"/>
  <c r="F84" i="1" s="1"/>
  <c r="G63" i="1"/>
  <c r="G56" i="1"/>
  <c r="G46" i="1"/>
  <c r="G36" i="1"/>
  <c r="G78" i="1"/>
  <c r="G80" i="1"/>
  <c r="G41" i="1"/>
  <c r="G74" i="1"/>
  <c r="G53" i="1"/>
  <c r="D84" i="1"/>
  <c r="G20" i="1"/>
  <c r="G16" i="1"/>
  <c r="G84" i="1" l="1"/>
</calcChain>
</file>

<file path=xl/sharedStrings.xml><?xml version="1.0" encoding="utf-8"?>
<sst xmlns="http://schemas.openxmlformats.org/spreadsheetml/2006/main" count="164" uniqueCount="164">
  <si>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</si>
  <si>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</si>
  <si>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</si>
  <si>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</si>
  <si>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</si>
  <si>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</si>
  <si>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</si>
  <si>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</si>
  <si>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</si>
  <si>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</si>
  <si>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</si>
  <si>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</si>
  <si>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</si>
  <si>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</si>
  <si>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</si>
  <si>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</si>
  <si>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</si>
  <si>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</si>
  <si>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</si>
  <si>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</si>
  <si>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</si>
  <si>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</si>
  <si>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</si>
  <si>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</si>
  <si>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</si>
  <si>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</si>
  <si>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</si>
  <si>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</si>
  <si>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</si>
  <si>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</si>
  <si>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</si>
  <si>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</si>
  <si>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</si>
  <si>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</si>
  <si>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</si>
  <si>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</si>
  <si>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</si>
  <si>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</si>
  <si>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</si>
  <si>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</si>
  <si>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</si>
  <si>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</si>
  <si>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</si>
  <si>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</si>
  <si>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</si>
  <si>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</si>
  <si>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</si>
  <si>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</si>
  <si>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</si>
  <si>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</si>
  <si>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</si>
  <si>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</si>
  <si>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</si>
  <si>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</si>
  <si>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</si>
  <si>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</si>
  <si>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</si>
  <si>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</si>
  <si>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</si>
  <si>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</si>
  <si>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</si>
  <si>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</si>
  <si>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</si>
  <si>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</si>
  <si>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</si>
  <si>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</si>
  <si>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</si>
  <si>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</si>
  <si>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</si>
  <si>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</si>
  <si>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</si>
  <si>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</si>
  <si>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</si>
  <si>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</si>
  <si>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</si>
  <si>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</si>
  <si>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</si>
  <si>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</si>
  <si>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</si>
  <si>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</si>
  <si>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</si>
  <si>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</si>
  <si>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</si>
  <si>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</si>
  <si>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</si>
  <si>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</si>
  <si>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</si>
  <si>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</si>
  <si>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</si>
  <si>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</si>
  <si>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</si>
  <si>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</si>
  <si>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</si>
  <si>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</si>
  <si>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</si>
  <si>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</si>
  <si>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</si>
  <si>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</si>
  <si>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</si>
  <si>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</si>
  <si>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</si>
  <si>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</si>
  <si>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</si>
  <si>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</si>
  <si>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</si>
  <si>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</si>
  <si>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</si>
  <si>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</si>
  <si>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</si>
  <si>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</si>
  <si>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</si>
  <si>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</si>
  <si>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</si>
  <si>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</si>
  <si>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</si>
  <si>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</si>
  <si>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</si>
  <si>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</si>
  <si>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</si>
  <si>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</si>
  <si>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</si>
  <si>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</si>
  <si>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</si>
  <si>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</si>
  <si>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</si>
  <si>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</si>
  <si>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</si>
  <si>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</si>
  <si>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</si>
  <si>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</si>
  <si>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</si>
  <si>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</si>
  <si>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</si>
  <si>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</si>
  <si>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</si>
  <si>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</si>
  <si>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</si>
  <si>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</si>
  <si>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</si>
  <si>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</si>
  <si>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</si>
  <si>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</si>
  <si>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</si>
  <si>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</si>
  <si>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</si>
  <si>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</si>
  <si>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</si>
  <si>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</si>
  <si>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</si>
  <si>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</si>
  <si>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</si>
  <si>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</si>
  <si>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Гражданская оборона</t>
  </si>
  <si>
    <t>0309</t>
  </si>
  <si>
    <t>0209</t>
  </si>
  <si>
    <t>Другие вопросы в области национальной обороны</t>
  </si>
  <si>
    <t>0402</t>
  </si>
  <si>
    <t>Топливно-энергетический комплекс</t>
  </si>
  <si>
    <t xml:space="preserve">Бюджетные асигнования, утвержденные сводной бюджетной росписью с учетом изменений
</t>
  </si>
  <si>
    <t>Процент исполнения к плановым бюджетным назначениям, утвержденным законом о бюджете</t>
  </si>
  <si>
    <t>Процент исполнения к уточненным бюджетным назначениям, утвержденным бюджетной росписью</t>
  </si>
  <si>
    <t>Сведения об исполнении областного бюджета Брянской области за 1 квартал 2024 года по расходам в разрезе разделов и подразделов классификации расходов в сравнении с плановыми значениями, утвержденными законом о бюджете на 2024 год</t>
  </si>
  <si>
    <t>План расходов
на 2024 год в соответствии с Законом Брянской области от 04.12.2023 № 95-З "Об областном бюджете на 2024 год и на плановый период 2025 и 2026 годов" (в редакции закона от 01.03.2024 № 13-З по состоянию на конец отчетного периода)</t>
  </si>
  <si>
    <t>Кассовое исполнение
за 1 квартал
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</si>
</sst>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2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8">
    <xf numFmtId="0" fontId="0" fillId="0" borderId="0"/>
    <xf numFmtId="4" fontId="6" fillId="0" borderId="7">
      <alignment horizontal="right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8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3" fillId="0" borderId="0"/>
    <xf numFmtId="0" fontId="10" fillId="0" borderId="9"/>
    <xf numFmtId="0" fontId="6" fillId="0" borderId="10">
      <alignment horizontal="center"/>
    </xf>
    <xf numFmtId="0" fontId="11" fillId="0" borderId="11"/>
    <xf numFmtId="0" fontId="6" fillId="0" borderId="0">
      <alignment horizontal="left"/>
    </xf>
    <xf numFmtId="0" fontId="14" fillId="0" borderId="0">
      <alignment horizontal="center" vertical="top"/>
    </xf>
    <xf numFmtId="49" fontId="15" fillId="0" borderId="12">
      <alignment horizontal="right"/>
    </xf>
    <xf numFmtId="49" fontId="11" fillId="0" borderId="13">
      <alignment horizontal="center"/>
    </xf>
    <xf numFmtId="0" fontId="11" fillId="0" borderId="14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2">
      <alignment horizontal="right"/>
    </xf>
    <xf numFmtId="165" fontId="6" fillId="0" borderId="15">
      <alignment horizontal="center"/>
    </xf>
    <xf numFmtId="49" fontId="6" fillId="0" borderId="0"/>
    <xf numFmtId="0" fontId="6" fillId="0" borderId="0">
      <alignment horizontal="right"/>
    </xf>
    <xf numFmtId="0" fontId="6" fillId="0" borderId="16">
      <alignment horizontal="center"/>
    </xf>
    <xf numFmtId="0" fontId="6" fillId="0" borderId="8">
      <alignment wrapText="1"/>
    </xf>
    <xf numFmtId="49" fontId="6" fillId="0" borderId="17">
      <alignment horizontal="center"/>
    </xf>
    <xf numFmtId="0" fontId="6" fillId="0" borderId="18">
      <alignment wrapText="1"/>
    </xf>
    <xf numFmtId="49" fontId="6" fillId="0" borderId="15">
      <alignment horizontal="center"/>
    </xf>
    <xf numFmtId="0" fontId="6" fillId="0" borderId="19">
      <alignment horizontal="left"/>
    </xf>
    <xf numFmtId="49" fontId="6" fillId="0" borderId="19"/>
    <xf numFmtId="0" fontId="6" fillId="0" borderId="15">
      <alignment horizontal="center"/>
    </xf>
    <xf numFmtId="49" fontId="6" fillId="0" borderId="20">
      <alignment horizontal="center"/>
    </xf>
    <xf numFmtId="0" fontId="12" fillId="0" borderId="21"/>
    <xf numFmtId="49" fontId="6" fillId="0" borderId="22">
      <alignment horizontal="center" vertical="center" wrapText="1"/>
    </xf>
    <xf numFmtId="49" fontId="6" fillId="0" borderId="23">
      <alignment horizontal="center" vertical="center" wrapText="1"/>
    </xf>
    <xf numFmtId="49" fontId="6" fillId="0" borderId="7">
      <alignment horizontal="center" vertical="center" wrapText="1"/>
    </xf>
    <xf numFmtId="49" fontId="6" fillId="0" borderId="10">
      <alignment horizontal="center" vertical="center" wrapText="1"/>
    </xf>
    <xf numFmtId="0" fontId="6" fillId="0" borderId="24">
      <alignment horizontal="left" wrapText="1"/>
    </xf>
    <xf numFmtId="49" fontId="6" fillId="0" borderId="25">
      <alignment horizontal="center" wrapText="1"/>
    </xf>
    <xf numFmtId="49" fontId="6" fillId="0" borderId="26">
      <alignment horizontal="center"/>
    </xf>
    <xf numFmtId="4" fontId="6" fillId="0" borderId="22">
      <alignment horizontal="right"/>
    </xf>
    <xf numFmtId="4" fontId="6" fillId="0" borderId="27">
      <alignment horizontal="right"/>
    </xf>
    <xf numFmtId="0" fontId="6" fillId="0" borderId="28">
      <alignment horizontal="left" wrapText="1"/>
    </xf>
    <xf numFmtId="4" fontId="6" fillId="0" borderId="29">
      <alignment horizontal="right"/>
    </xf>
    <xf numFmtId="0" fontId="6" fillId="0" borderId="30">
      <alignment horizontal="left" wrapText="1" indent="1"/>
    </xf>
    <xf numFmtId="49" fontId="6" fillId="0" borderId="31">
      <alignment horizontal="center" wrapText="1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11">
      <alignment horizontal="center"/>
    </xf>
    <xf numFmtId="49" fontId="6" fillId="0" borderId="0">
      <alignment horizontal="center"/>
    </xf>
    <xf numFmtId="0" fontId="6" fillId="0" borderId="27">
      <alignment horizontal="left" wrapText="1" indent="2"/>
    </xf>
    <xf numFmtId="49" fontId="6" fillId="0" borderId="35">
      <alignment horizontal="center"/>
    </xf>
    <xf numFmtId="49" fontId="6" fillId="0" borderId="22">
      <alignment horizontal="center"/>
    </xf>
    <xf numFmtId="0" fontId="6" fillId="0" borderId="36">
      <alignment horizontal="left" wrapText="1" indent="2"/>
    </xf>
    <xf numFmtId="0" fontId="6" fillId="0" borderId="21"/>
    <xf numFmtId="0" fontId="6" fillId="3" borderId="21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8">
      <alignment horizontal="left"/>
    </xf>
    <xf numFmtId="49" fontId="6" fillId="0" borderId="8"/>
    <xf numFmtId="0" fontId="6" fillId="0" borderId="8"/>
    <xf numFmtId="0" fontId="6" fillId="0" borderId="37">
      <alignment horizontal="left" wrapText="1"/>
    </xf>
    <xf numFmtId="49" fontId="6" fillId="0" borderId="26">
      <alignment horizontal="center" wrapText="1"/>
    </xf>
    <xf numFmtId="4" fontId="6" fillId="0" borderId="7">
      <alignment horizontal="right"/>
    </xf>
    <xf numFmtId="4" fontId="6" fillId="0" borderId="38">
      <alignment horizontal="right"/>
    </xf>
    <xf numFmtId="0" fontId="6" fillId="0" borderId="39">
      <alignment horizontal="left" wrapText="1"/>
    </xf>
    <xf numFmtId="49" fontId="6" fillId="0" borderId="35">
      <alignment horizontal="center" wrapText="1"/>
    </xf>
    <xf numFmtId="49" fontId="6" fillId="0" borderId="27">
      <alignment horizontal="center"/>
    </xf>
    <xf numFmtId="0" fontId="6" fillId="0" borderId="18"/>
    <xf numFmtId="0" fontId="6" fillId="0" borderId="40"/>
    <xf numFmtId="0" fontId="8" fillId="0" borderId="36">
      <alignment horizontal="left" wrapText="1"/>
    </xf>
    <xf numFmtId="0" fontId="6" fillId="0" borderId="41">
      <alignment horizontal="center" wrapText="1"/>
    </xf>
    <xf numFmtId="49" fontId="6" fillId="0" borderId="42">
      <alignment horizontal="center" wrapText="1"/>
    </xf>
    <xf numFmtId="4" fontId="6" fillId="0" borderId="26">
      <alignment horizontal="right"/>
    </xf>
    <xf numFmtId="4" fontId="6" fillId="0" borderId="43">
      <alignment horizontal="right"/>
    </xf>
    <xf numFmtId="0" fontId="8" fillId="0" borderId="15">
      <alignment horizontal="left" wrapText="1"/>
    </xf>
    <xf numFmtId="0" fontId="11" fillId="0" borderId="21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8"/>
    <xf numFmtId="49" fontId="6" fillId="0" borderId="8">
      <alignment horizontal="left"/>
    </xf>
    <xf numFmtId="49" fontId="6" fillId="0" borderId="7">
      <alignment horizontal="center"/>
    </xf>
    <xf numFmtId="0" fontId="6" fillId="0" borderId="30">
      <alignment horizontal="left" wrapText="1"/>
    </xf>
    <xf numFmtId="49" fontId="6" fillId="0" borderId="44">
      <alignment horizontal="center"/>
    </xf>
    <xf numFmtId="0" fontId="6" fillId="0" borderId="33">
      <alignment horizontal="left" wrapText="1"/>
    </xf>
    <xf numFmtId="0" fontId="11" fillId="0" borderId="32"/>
    <xf numFmtId="0" fontId="11" fillId="0" borderId="44"/>
    <xf numFmtId="0" fontId="6" fillId="0" borderId="37">
      <alignment horizontal="left" wrapText="1" indent="1"/>
    </xf>
    <xf numFmtId="49" fontId="6" fillId="0" borderId="45">
      <alignment horizontal="center" wrapText="1"/>
    </xf>
    <xf numFmtId="0" fontId="6" fillId="0" borderId="39">
      <alignment horizontal="left" wrapText="1" indent="1"/>
    </xf>
    <xf numFmtId="0" fontId="6" fillId="0" borderId="30">
      <alignment horizontal="left" wrapText="1" indent="2"/>
    </xf>
    <xf numFmtId="0" fontId="6" fillId="0" borderId="33">
      <alignment horizontal="left" wrapText="1" indent="2"/>
    </xf>
    <xf numFmtId="49" fontId="6" fillId="0" borderId="45">
      <alignment horizontal="center"/>
    </xf>
    <xf numFmtId="0" fontId="11" fillId="0" borderId="19"/>
    <xf numFmtId="0" fontId="11" fillId="0" borderId="8"/>
    <xf numFmtId="0" fontId="8" fillId="0" borderId="23">
      <alignment horizontal="center" vertical="center" textRotation="90" wrapText="1"/>
    </xf>
    <xf numFmtId="0" fontId="6" fillId="0" borderId="22">
      <alignment horizontal="center" vertical="top" wrapText="1"/>
    </xf>
    <xf numFmtId="0" fontId="6" fillId="0" borderId="32">
      <alignment horizontal="center" vertical="top"/>
    </xf>
    <xf numFmtId="0" fontId="6" fillId="0" borderId="22">
      <alignment horizontal="center" vertical="top"/>
    </xf>
    <xf numFmtId="49" fontId="6" fillId="0" borderId="22">
      <alignment horizontal="center" vertical="top" wrapText="1"/>
    </xf>
    <xf numFmtId="0" fontId="8" fillId="0" borderId="46"/>
    <xf numFmtId="49" fontId="8" fillId="0" borderId="25">
      <alignment horizontal="center"/>
    </xf>
    <xf numFmtId="0" fontId="12" fillId="0" borderId="14"/>
    <xf numFmtId="49" fontId="16" fillId="0" borderId="47">
      <alignment horizontal="left" vertical="center" wrapText="1"/>
    </xf>
    <xf numFmtId="49" fontId="8" fillId="0" borderId="35">
      <alignment horizontal="center" vertical="center" wrapText="1"/>
    </xf>
    <xf numFmtId="49" fontId="6" fillId="0" borderId="48">
      <alignment horizontal="left" vertical="center" wrapText="1" indent="2"/>
    </xf>
    <xf numFmtId="49" fontId="6" fillId="0" borderId="31">
      <alignment horizontal="center" vertical="center" wrapText="1"/>
    </xf>
    <xf numFmtId="0" fontId="6" fillId="0" borderId="32"/>
    <xf numFmtId="4" fontId="6" fillId="0" borderId="32">
      <alignment horizontal="right"/>
    </xf>
    <xf numFmtId="4" fontId="6" fillId="0" borderId="44">
      <alignment horizontal="right"/>
    </xf>
    <xf numFmtId="49" fontId="6" fillId="0" borderId="49">
      <alignment horizontal="left" vertical="center" wrapText="1" indent="3"/>
    </xf>
    <xf numFmtId="49" fontId="6" fillId="0" borderId="45">
      <alignment horizontal="center" vertical="center" wrapText="1"/>
    </xf>
    <xf numFmtId="49" fontId="6" fillId="0" borderId="47">
      <alignment horizontal="left" vertical="center" wrapText="1" indent="3"/>
    </xf>
    <xf numFmtId="49" fontId="6" fillId="0" borderId="35">
      <alignment horizontal="center" vertical="center" wrapText="1"/>
    </xf>
    <xf numFmtId="49" fontId="6" fillId="0" borderId="50">
      <alignment horizontal="left" vertical="center" wrapText="1" indent="3"/>
    </xf>
    <xf numFmtId="0" fontId="16" fillId="0" borderId="46">
      <alignment horizontal="left" vertical="center" wrapText="1"/>
    </xf>
    <xf numFmtId="49" fontId="6" fillId="0" borderId="51">
      <alignment horizontal="center" vertical="center" wrapText="1"/>
    </xf>
    <xf numFmtId="4" fontId="6" fillId="0" borderId="10">
      <alignment horizontal="right"/>
    </xf>
    <xf numFmtId="4" fontId="6" fillId="0" borderId="52">
      <alignment horizontal="right"/>
    </xf>
    <xf numFmtId="0" fontId="8" fillId="0" borderId="19">
      <alignment horizontal="center" vertical="center" textRotation="90" wrapText="1"/>
    </xf>
    <xf numFmtId="49" fontId="6" fillId="0" borderId="19">
      <alignment horizontal="left" vertical="center" wrapText="1" indent="3"/>
    </xf>
    <xf numFmtId="49" fontId="6" fillId="0" borderId="21">
      <alignment horizontal="center" vertical="center" wrapText="1"/>
    </xf>
    <xf numFmtId="4" fontId="6" fillId="0" borderId="21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8">
      <alignment horizontal="center" vertical="center" textRotation="90" wrapText="1"/>
    </xf>
    <xf numFmtId="49" fontId="6" fillId="0" borderId="8">
      <alignment horizontal="left" vertical="center" wrapText="1" indent="3"/>
    </xf>
    <xf numFmtId="49" fontId="6" fillId="0" borderId="8">
      <alignment horizontal="center" vertical="center" wrapText="1"/>
    </xf>
    <xf numFmtId="4" fontId="6" fillId="0" borderId="8">
      <alignment horizontal="right"/>
    </xf>
    <xf numFmtId="49" fontId="6" fillId="0" borderId="32">
      <alignment horizontal="center" vertical="center" wrapText="1"/>
    </xf>
    <xf numFmtId="0" fontId="16" fillId="0" borderId="53">
      <alignment horizontal="left" vertical="center" wrapText="1"/>
    </xf>
    <xf numFmtId="49" fontId="8" fillId="0" borderId="25">
      <alignment horizontal="center" vertical="center" wrapText="1"/>
    </xf>
    <xf numFmtId="4" fontId="6" fillId="0" borderId="54">
      <alignment horizontal="right"/>
    </xf>
    <xf numFmtId="49" fontId="6" fillId="0" borderId="55">
      <alignment horizontal="left" vertical="center" wrapText="1" indent="2"/>
    </xf>
    <xf numFmtId="0" fontId="6" fillId="0" borderId="34"/>
    <xf numFmtId="0" fontId="6" fillId="0" borderId="27"/>
    <xf numFmtId="49" fontId="6" fillId="0" borderId="56">
      <alignment horizontal="left" vertical="center" wrapText="1" indent="3"/>
    </xf>
    <xf numFmtId="4" fontId="6" fillId="0" borderId="57">
      <alignment horizontal="right"/>
    </xf>
    <xf numFmtId="49" fontId="6" fillId="0" borderId="58">
      <alignment horizontal="left" vertical="center" wrapText="1" indent="3"/>
    </xf>
    <xf numFmtId="49" fontId="6" fillId="0" borderId="59">
      <alignment horizontal="left" vertical="center" wrapText="1" indent="3"/>
    </xf>
    <xf numFmtId="49" fontId="6" fillId="0" borderId="60">
      <alignment horizontal="center" vertical="center" wrapText="1"/>
    </xf>
    <xf numFmtId="4" fontId="6" fillId="0" borderId="61">
      <alignment horizontal="right"/>
    </xf>
    <xf numFmtId="0" fontId="8" fillId="0" borderId="19">
      <alignment horizontal="center" vertical="center" textRotation="90"/>
    </xf>
    <xf numFmtId="4" fontId="6" fillId="0" borderId="0">
      <alignment horizontal="right"/>
    </xf>
    <xf numFmtId="0" fontId="8" fillId="0" borderId="8">
      <alignment horizontal="center" vertical="center" textRotation="90"/>
    </xf>
    <xf numFmtId="0" fontId="8" fillId="0" borderId="23">
      <alignment horizontal="center" vertical="center" textRotation="90"/>
    </xf>
    <xf numFmtId="0" fontId="6" fillId="0" borderId="44"/>
    <xf numFmtId="49" fontId="6" fillId="0" borderId="62">
      <alignment horizontal="center" vertical="center" wrapText="1"/>
    </xf>
    <xf numFmtId="0" fontId="6" fillId="0" borderId="63"/>
    <xf numFmtId="0" fontId="6" fillId="0" borderId="64"/>
    <xf numFmtId="0" fontId="8" fillId="0" borderId="22">
      <alignment horizontal="center" vertical="center" textRotation="90"/>
    </xf>
    <xf numFmtId="49" fontId="16" fillId="0" borderId="53">
      <alignment horizontal="left" vertical="center" wrapText="1"/>
    </xf>
    <xf numFmtId="0" fontId="8" fillId="0" borderId="45">
      <alignment horizontal="center" vertical="center"/>
    </xf>
    <xf numFmtId="0" fontId="6" fillId="0" borderId="31">
      <alignment horizontal="center" vertical="center"/>
    </xf>
    <xf numFmtId="0" fontId="6" fillId="0" borderId="45">
      <alignment horizontal="center" vertical="center"/>
    </xf>
    <xf numFmtId="0" fontId="6" fillId="0" borderId="35">
      <alignment horizontal="center" vertical="center"/>
    </xf>
    <xf numFmtId="0" fontId="6" fillId="0" borderId="51">
      <alignment horizontal="center" vertical="center"/>
    </xf>
    <xf numFmtId="0" fontId="8" fillId="0" borderId="25">
      <alignment horizontal="center" vertical="center"/>
    </xf>
    <xf numFmtId="49" fontId="8" fillId="0" borderId="35">
      <alignment horizontal="center" vertical="center"/>
    </xf>
    <xf numFmtId="49" fontId="6" fillId="0" borderId="62">
      <alignment horizontal="center" vertical="center"/>
    </xf>
    <xf numFmtId="49" fontId="6" fillId="0" borderId="45">
      <alignment horizontal="center" vertical="center"/>
    </xf>
    <xf numFmtId="49" fontId="6" fillId="0" borderId="35">
      <alignment horizontal="center" vertical="center"/>
    </xf>
    <xf numFmtId="49" fontId="6" fillId="0" borderId="51">
      <alignment horizontal="center" vertical="center"/>
    </xf>
    <xf numFmtId="49" fontId="6" fillId="0" borderId="8">
      <alignment horizontal="center" wrapText="1"/>
    </xf>
    <xf numFmtId="0" fontId="6" fillId="0" borderId="8">
      <alignment horizontal="center"/>
    </xf>
    <xf numFmtId="49" fontId="6" fillId="0" borderId="0">
      <alignment horizontal="left"/>
    </xf>
    <xf numFmtId="0" fontId="6" fillId="0" borderId="19">
      <alignment horizontal="center"/>
    </xf>
    <xf numFmtId="49" fontId="6" fillId="0" borderId="19">
      <alignment horizontal="center"/>
    </xf>
    <xf numFmtId="0" fontId="17" fillId="0" borderId="8">
      <alignment wrapText="1"/>
    </xf>
    <xf numFmtId="0" fontId="18" fillId="0" borderId="8"/>
    <xf numFmtId="0" fontId="17" fillId="0" borderId="22">
      <alignment wrapText="1"/>
    </xf>
    <xf numFmtId="0" fontId="17" fillId="0" borderId="19">
      <alignment wrapText="1"/>
    </xf>
    <xf numFmtId="0" fontId="18" fillId="0" borderId="19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4" borderId="0"/>
    <xf numFmtId="0" fontId="12" fillId="0" borderId="0"/>
  </cellStyleXfs>
  <cellXfs count="33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188">
    <cellStyle name="br" xfId="183"/>
    <cellStyle name="col" xfId="182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3"/>
    <cellStyle name="xl23" xfId="10"/>
    <cellStyle name="xl24" xfId="14"/>
    <cellStyle name="xl25" xfId="21"/>
    <cellStyle name="xl26" xfId="9"/>
    <cellStyle name="xl27" xfId="7"/>
    <cellStyle name="xl28" xfId="37"/>
    <cellStyle name="xl29" xfId="41"/>
    <cellStyle name="xl30" xfId="48"/>
    <cellStyle name="xl31" xfId="55"/>
    <cellStyle name="xl32" xfId="187"/>
    <cellStyle name="xl33" xfId="15"/>
    <cellStyle name="xl34" xfId="32"/>
    <cellStyle name="xl35" xfId="42"/>
    <cellStyle name="xl36" xfId="49"/>
    <cellStyle name="xl37" xfId="56"/>
    <cellStyle name="xl38" xfId="59"/>
    <cellStyle name="xl39" xfId="33"/>
    <cellStyle name="xl40" xfId="25"/>
    <cellStyle name="xl41" xfId="43"/>
    <cellStyle name="xl42" xfId="50"/>
    <cellStyle name="xl43" xfId="57"/>
    <cellStyle name="xl44" xfId="39"/>
    <cellStyle name="xl45" xfId="40"/>
    <cellStyle name="xl46" xfId="44"/>
    <cellStyle name="xl47" xfId="61"/>
    <cellStyle name="xl48" xfId="4"/>
    <cellStyle name="xl49" xfId="22"/>
    <cellStyle name="xl50" xfId="28"/>
    <cellStyle name="xl51" xfId="30"/>
    <cellStyle name="xl52" xfId="11"/>
    <cellStyle name="xl53" xfId="16"/>
    <cellStyle name="xl54" xfId="23"/>
    <cellStyle name="xl55" xfId="5"/>
    <cellStyle name="xl56" xfId="36"/>
    <cellStyle name="xl57" xfId="12"/>
    <cellStyle name="xl58" xfId="17"/>
    <cellStyle name="xl59" xfId="24"/>
    <cellStyle name="xl60" xfId="27"/>
    <cellStyle name="xl61" xfId="29"/>
    <cellStyle name="xl62" xfId="31"/>
    <cellStyle name="xl63" xfId="34"/>
    <cellStyle name="xl64" xfId="35"/>
    <cellStyle name="xl65" xfId="6"/>
    <cellStyle name="xl66" xfId="13"/>
    <cellStyle name="xl67" xfId="18"/>
    <cellStyle name="xl68" xfId="45"/>
    <cellStyle name="xl69" xfId="8"/>
    <cellStyle name="xl70" xfId="19"/>
    <cellStyle name="xl71" xfId="26"/>
    <cellStyle name="xl72" xfId="38"/>
    <cellStyle name="xl73" xfId="46"/>
    <cellStyle name="xl74" xfId="51"/>
    <cellStyle name="xl75" xfId="58"/>
    <cellStyle name="xl76" xfId="60"/>
    <cellStyle name="xl77" xfId="20"/>
    <cellStyle name="xl78" xfId="47"/>
    <cellStyle name="xl79" xfId="52"/>
    <cellStyle name="xl80" xfId="53"/>
    <cellStyle name="xl81" xfId="54"/>
    <cellStyle name="xl82" xfId="62"/>
    <cellStyle name="xl83" xfId="64"/>
    <cellStyle name="xl84" xfId="67"/>
    <cellStyle name="xl85" xfId="74"/>
    <cellStyle name="xl86" xfId="76"/>
    <cellStyle name="xl87" xfId="63"/>
    <cellStyle name="xl88" xfId="72"/>
    <cellStyle name="xl89" xfId="75"/>
    <cellStyle name="xl90" xfId="77"/>
    <cellStyle name="xl91" xfId="82"/>
    <cellStyle name="xl92" xfId="68"/>
    <cellStyle name="xl93" xfId="78"/>
    <cellStyle name="xl94" xfId="65"/>
    <cellStyle name="xl95" xfId="69"/>
    <cellStyle name="xl96" xfId="1"/>
    <cellStyle name="xl96 2" xfId="79"/>
    <cellStyle name="xl97" xfId="70"/>
    <cellStyle name="xl98" xfId="73"/>
    <cellStyle name="xl99" xfId="80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4"/>
  <sheetViews>
    <sheetView tabSelected="1" view="pageBreakPreview" topLeftCell="A61" zoomScaleNormal="100" zoomScaleSheetLayoutView="100" workbookViewId="0">
      <selection activeCell="C50" sqref="C50"/>
    </sheetView>
  </sheetViews>
  <sheetFormatPr defaultRowHeight="14.4" x14ac:dyDescent="0.3"/>
  <cols>
    <col min="1" max="1" width="47.88671875" customWidth="1"/>
    <col min="2" max="2" width="7.44140625" customWidth="1"/>
    <col min="3" max="3" width="19.21875" style="17" customWidth="1"/>
    <col min="4" max="4" width="19.88671875" customWidth="1"/>
    <col min="5" max="5" width="19" customWidth="1"/>
    <col min="6" max="6" width="15" style="17" customWidth="1"/>
    <col min="7" max="7" width="14.88671875" customWidth="1"/>
  </cols>
  <sheetData>
    <row r="1" spans="1:7" x14ac:dyDescent="0.3">
      <c r="A1" s="31"/>
      <c r="B1" s="31"/>
      <c r="C1" s="31"/>
      <c r="D1" s="31"/>
      <c r="E1" s="31"/>
    </row>
    <row r="2" spans="1:7" s="3" customFormat="1" ht="63" customHeight="1" x14ac:dyDescent="0.3">
      <c r="A2" s="22" t="s">
        <v>161</v>
      </c>
      <c r="B2" s="22"/>
      <c r="C2" s="22"/>
      <c r="D2" s="22"/>
      <c r="E2" s="22"/>
      <c r="F2" s="22"/>
      <c r="G2" s="22"/>
    </row>
    <row r="3" spans="1:7" s="3" customFormat="1" ht="15.6" x14ac:dyDescent="0.3">
      <c r="A3" s="4"/>
      <c r="B3" s="4"/>
      <c r="C3" s="4"/>
      <c r="D3" s="32"/>
      <c r="E3" s="32"/>
      <c r="F3" s="18"/>
      <c r="G3" s="5" t="s">
        <v>143</v>
      </c>
    </row>
    <row r="4" spans="1:7" s="3" customFormat="1" ht="70.2" customHeight="1" x14ac:dyDescent="0.3">
      <c r="A4" s="28" t="s">
        <v>140</v>
      </c>
      <c r="B4" s="28" t="s">
        <v>141</v>
      </c>
      <c r="C4" s="23" t="s">
        <v>162</v>
      </c>
      <c r="D4" s="19" t="s">
        <v>158</v>
      </c>
      <c r="E4" s="19" t="s">
        <v>163</v>
      </c>
      <c r="F4" s="19" t="s">
        <v>159</v>
      </c>
      <c r="G4" s="19" t="s">
        <v>160</v>
      </c>
    </row>
    <row r="5" spans="1:7" s="3" customFormat="1" ht="70.8" customHeight="1" x14ac:dyDescent="0.3">
      <c r="A5" s="29"/>
      <c r="B5" s="29"/>
      <c r="C5" s="24"/>
      <c r="D5" s="20"/>
      <c r="E5" s="20"/>
      <c r="F5" s="20"/>
      <c r="G5" s="20"/>
    </row>
    <row r="6" spans="1:7" s="3" customFormat="1" ht="66.599999999999994" customHeight="1" x14ac:dyDescent="0.3">
      <c r="A6" s="30"/>
      <c r="B6" s="30"/>
      <c r="C6" s="25"/>
      <c r="D6" s="21"/>
      <c r="E6" s="21"/>
      <c r="F6" s="21"/>
      <c r="G6" s="21"/>
    </row>
    <row r="7" spans="1:7" ht="18" customHeight="1" x14ac:dyDescent="0.3">
      <c r="A7" s="11" t="s">
        <v>97</v>
      </c>
      <c r="B7" s="12" t="s">
        <v>5</v>
      </c>
      <c r="C7" s="6">
        <f>SUM(C8:C15)</f>
        <v>6458625197.75</v>
      </c>
      <c r="D7" s="6">
        <f>SUM(D8:D15)</f>
        <v>6446056404.75</v>
      </c>
      <c r="E7" s="6">
        <f>SUM(E8:E15)</f>
        <v>450678474.04000002</v>
      </c>
      <c r="F7" s="7">
        <f>E7/C7*100</f>
        <v>6.9779319939017901</v>
      </c>
      <c r="G7" s="7">
        <f>E7/D7*100</f>
        <v>6.9915378603870408</v>
      </c>
    </row>
    <row r="8" spans="1:7" ht="46.8" x14ac:dyDescent="0.3">
      <c r="A8" s="10" t="s">
        <v>130</v>
      </c>
      <c r="B8" s="13" t="s">
        <v>38</v>
      </c>
      <c r="C8" s="14">
        <v>7713701</v>
      </c>
      <c r="D8" s="14">
        <v>7713701</v>
      </c>
      <c r="E8" s="14">
        <v>877222.97</v>
      </c>
      <c r="F8" s="8">
        <f>E8/C8*100</f>
        <v>11.372270846381003</v>
      </c>
      <c r="G8" s="8">
        <f t="shared" ref="G8:G73" si="0">E8/D8*100</f>
        <v>11.372270846381003</v>
      </c>
    </row>
    <row r="9" spans="1:7" ht="62.4" x14ac:dyDescent="0.3">
      <c r="A9" s="10" t="s">
        <v>86</v>
      </c>
      <c r="B9" s="13" t="s">
        <v>51</v>
      </c>
      <c r="C9" s="14">
        <v>187028665</v>
      </c>
      <c r="D9" s="14">
        <v>187028665</v>
      </c>
      <c r="E9" s="14">
        <v>38668634.469999999</v>
      </c>
      <c r="F9" s="8">
        <f t="shared" ref="F9:F70" si="1">E9/C9*100</f>
        <v>20.675244872223196</v>
      </c>
      <c r="G9" s="8">
        <f t="shared" si="0"/>
        <v>20.675244872223196</v>
      </c>
    </row>
    <row r="10" spans="1:7" ht="62.4" x14ac:dyDescent="0.3">
      <c r="A10" s="10" t="s">
        <v>16</v>
      </c>
      <c r="B10" s="13" t="s">
        <v>68</v>
      </c>
      <c r="C10" s="14">
        <v>361705966</v>
      </c>
      <c r="D10" s="14">
        <v>361705966</v>
      </c>
      <c r="E10" s="14">
        <v>70200837.329999998</v>
      </c>
      <c r="F10" s="8">
        <f t="shared" si="1"/>
        <v>19.408260833054658</v>
      </c>
      <c r="G10" s="8">
        <f t="shared" si="0"/>
        <v>19.408260833054658</v>
      </c>
    </row>
    <row r="11" spans="1:7" ht="15.6" x14ac:dyDescent="0.3">
      <c r="A11" s="10" t="s">
        <v>28</v>
      </c>
      <c r="B11" s="13" t="s">
        <v>84</v>
      </c>
      <c r="C11" s="14">
        <v>372500121.24000001</v>
      </c>
      <c r="D11" s="14">
        <v>372500121.24000001</v>
      </c>
      <c r="E11" s="14">
        <v>68195334.159999996</v>
      </c>
      <c r="F11" s="8">
        <f t="shared" si="1"/>
        <v>18.30746629906788</v>
      </c>
      <c r="G11" s="8">
        <f t="shared" si="0"/>
        <v>18.30746629906788</v>
      </c>
    </row>
    <row r="12" spans="1:7" ht="46.8" x14ac:dyDescent="0.3">
      <c r="A12" s="10" t="s">
        <v>77</v>
      </c>
      <c r="B12" s="13" t="s">
        <v>101</v>
      </c>
      <c r="C12" s="14">
        <v>155022955</v>
      </c>
      <c r="D12" s="14">
        <v>155022955</v>
      </c>
      <c r="E12" s="14">
        <v>35541118.520000003</v>
      </c>
      <c r="F12" s="8">
        <f t="shared" si="1"/>
        <v>22.926358564123621</v>
      </c>
      <c r="G12" s="8">
        <f t="shared" si="0"/>
        <v>22.926358564123621</v>
      </c>
    </row>
    <row r="13" spans="1:7" ht="31.2" x14ac:dyDescent="0.3">
      <c r="A13" s="10" t="s">
        <v>9</v>
      </c>
      <c r="B13" s="13" t="s">
        <v>113</v>
      </c>
      <c r="C13" s="14">
        <v>306827039</v>
      </c>
      <c r="D13" s="14">
        <v>306827039</v>
      </c>
      <c r="E13" s="14">
        <v>91666348.329999998</v>
      </c>
      <c r="F13" s="8">
        <f t="shared" si="1"/>
        <v>29.875577011972531</v>
      </c>
      <c r="G13" s="8">
        <f t="shared" si="0"/>
        <v>29.875577011972531</v>
      </c>
    </row>
    <row r="14" spans="1:7" ht="15.6" x14ac:dyDescent="0.3">
      <c r="A14" s="10" t="s">
        <v>137</v>
      </c>
      <c r="B14" s="13" t="s">
        <v>118</v>
      </c>
      <c r="C14" s="14">
        <v>441688002.18000001</v>
      </c>
      <c r="D14" s="14">
        <v>441688002.18000001</v>
      </c>
      <c r="E14" s="14">
        <v>0</v>
      </c>
      <c r="F14" s="8">
        <f t="shared" si="1"/>
        <v>0</v>
      </c>
      <c r="G14" s="8">
        <f t="shared" si="0"/>
        <v>0</v>
      </c>
    </row>
    <row r="15" spans="1:7" ht="15.6" x14ac:dyDescent="0.3">
      <c r="A15" s="10" t="s">
        <v>94</v>
      </c>
      <c r="B15" s="13" t="s">
        <v>7</v>
      </c>
      <c r="C15" s="14">
        <v>4626138748.3299999</v>
      </c>
      <c r="D15" s="14">
        <v>4613569955.3299999</v>
      </c>
      <c r="E15" s="14">
        <v>145528978.25999999</v>
      </c>
      <c r="F15" s="8">
        <f t="shared" si="1"/>
        <v>3.1457979575847097</v>
      </c>
      <c r="G15" s="8">
        <f t="shared" si="0"/>
        <v>3.1543680852150549</v>
      </c>
    </row>
    <row r="16" spans="1:7" ht="15.6" x14ac:dyDescent="0.3">
      <c r="A16" s="11" t="s">
        <v>126</v>
      </c>
      <c r="B16" s="12" t="s">
        <v>127</v>
      </c>
      <c r="C16" s="6">
        <f>C17+C18+C19</f>
        <v>3552164084.1799998</v>
      </c>
      <c r="D16" s="6">
        <f t="shared" ref="D16:E16" si="2">D17+D18+D19</f>
        <v>3552164084.1799998</v>
      </c>
      <c r="E16" s="6">
        <f t="shared" si="2"/>
        <v>255002308.12</v>
      </c>
      <c r="F16" s="8">
        <f t="shared" si="1"/>
        <v>7.1787874117551098</v>
      </c>
      <c r="G16" s="7">
        <f t="shared" si="0"/>
        <v>7.1787874117551098</v>
      </c>
    </row>
    <row r="17" spans="1:7" ht="15.6" x14ac:dyDescent="0.3">
      <c r="A17" s="10" t="s">
        <v>124</v>
      </c>
      <c r="B17" s="13" t="s">
        <v>25</v>
      </c>
      <c r="C17" s="14">
        <v>45813700</v>
      </c>
      <c r="D17" s="14">
        <v>45813700</v>
      </c>
      <c r="E17" s="14">
        <v>9236284.0999999996</v>
      </c>
      <c r="F17" s="8">
        <f t="shared" si="1"/>
        <v>20.160528619168502</v>
      </c>
      <c r="G17" s="8">
        <f t="shared" si="0"/>
        <v>20.160528619168502</v>
      </c>
    </row>
    <row r="18" spans="1:7" ht="15.6" x14ac:dyDescent="0.3">
      <c r="A18" s="10" t="s">
        <v>23</v>
      </c>
      <c r="B18" s="13" t="s">
        <v>45</v>
      </c>
      <c r="C18" s="14">
        <v>156284911.93000001</v>
      </c>
      <c r="D18" s="14">
        <v>156284911.93000001</v>
      </c>
      <c r="E18" s="14">
        <v>15658912.949999999</v>
      </c>
      <c r="F18" s="8">
        <f t="shared" si="1"/>
        <v>10.019465575162895</v>
      </c>
      <c r="G18" s="8">
        <f t="shared" si="0"/>
        <v>10.019465575162895</v>
      </c>
    </row>
    <row r="19" spans="1:7" s="17" customFormat="1" ht="31.2" x14ac:dyDescent="0.3">
      <c r="A19" s="10" t="s">
        <v>155</v>
      </c>
      <c r="B19" s="13" t="s">
        <v>154</v>
      </c>
      <c r="C19" s="14">
        <v>3350065472.25</v>
      </c>
      <c r="D19" s="14">
        <v>3350065472.25</v>
      </c>
      <c r="E19" s="14">
        <v>230107111.06999999</v>
      </c>
      <c r="F19" s="8">
        <f t="shared" si="1"/>
        <v>6.8687347449198803</v>
      </c>
      <c r="G19" s="8">
        <f t="shared" si="0"/>
        <v>6.8687347449198803</v>
      </c>
    </row>
    <row r="20" spans="1:7" ht="36.6" customHeight="1" x14ac:dyDescent="0.3">
      <c r="A20" s="11" t="s">
        <v>20</v>
      </c>
      <c r="B20" s="12" t="s">
        <v>100</v>
      </c>
      <c r="C20" s="6">
        <f>C21+C22+C23+C24</f>
        <v>1535049392.3199999</v>
      </c>
      <c r="D20" s="6">
        <f>D21+D22+D23+D24</f>
        <v>1542318557.3199999</v>
      </c>
      <c r="E20" s="6">
        <f>E21+E22+E23+E24</f>
        <v>248609352.26999998</v>
      </c>
      <c r="F20" s="7">
        <f t="shared" si="1"/>
        <v>16.1955278777228</v>
      </c>
      <c r="G20" s="7">
        <f t="shared" si="0"/>
        <v>16.119196069454965</v>
      </c>
    </row>
    <row r="21" spans="1:7" s="16" customFormat="1" ht="15.6" x14ac:dyDescent="0.3">
      <c r="A21" s="10" t="s">
        <v>152</v>
      </c>
      <c r="B21" s="13" t="s">
        <v>153</v>
      </c>
      <c r="C21" s="14">
        <v>240000</v>
      </c>
      <c r="D21" s="14">
        <v>240000</v>
      </c>
      <c r="E21" s="14">
        <v>40000</v>
      </c>
      <c r="F21" s="8">
        <f t="shared" si="1"/>
        <v>16.666666666666664</v>
      </c>
      <c r="G21" s="8">
        <f t="shared" si="0"/>
        <v>16.666666666666664</v>
      </c>
    </row>
    <row r="22" spans="1:7" ht="62.4" x14ac:dyDescent="0.3">
      <c r="A22" s="10" t="s">
        <v>149</v>
      </c>
      <c r="B22" s="13" t="s">
        <v>48</v>
      </c>
      <c r="C22" s="14">
        <v>843684686.30999994</v>
      </c>
      <c r="D22" s="14">
        <v>843684686.30999994</v>
      </c>
      <c r="E22" s="14">
        <v>116383610.81</v>
      </c>
      <c r="F22" s="8">
        <f t="shared" si="1"/>
        <v>13.794680962982003</v>
      </c>
      <c r="G22" s="8">
        <f t="shared" si="0"/>
        <v>13.794680962982003</v>
      </c>
    </row>
    <row r="23" spans="1:7" ht="15.6" x14ac:dyDescent="0.3">
      <c r="A23" s="10" t="s">
        <v>81</v>
      </c>
      <c r="B23" s="13" t="s">
        <v>66</v>
      </c>
      <c r="C23" s="14">
        <v>2200000</v>
      </c>
      <c r="D23" s="14">
        <v>2200000</v>
      </c>
      <c r="E23" s="14">
        <v>88000</v>
      </c>
      <c r="F23" s="8">
        <f t="shared" si="1"/>
        <v>4</v>
      </c>
      <c r="G23" s="8">
        <f t="shared" si="0"/>
        <v>4</v>
      </c>
    </row>
    <row r="24" spans="1:7" ht="46.8" x14ac:dyDescent="0.3">
      <c r="A24" s="10" t="s">
        <v>109</v>
      </c>
      <c r="B24" s="13" t="s">
        <v>107</v>
      </c>
      <c r="C24" s="14">
        <v>688924706.00999999</v>
      </c>
      <c r="D24" s="14">
        <v>696193871.00999999</v>
      </c>
      <c r="E24" s="14">
        <v>132097741.45999999</v>
      </c>
      <c r="F24" s="8">
        <f t="shared" si="1"/>
        <v>19.174481667969467</v>
      </c>
      <c r="G24" s="8">
        <f t="shared" si="0"/>
        <v>18.974275264497777</v>
      </c>
    </row>
    <row r="25" spans="1:7" ht="15.6" x14ac:dyDescent="0.3">
      <c r="A25" s="11" t="s">
        <v>128</v>
      </c>
      <c r="B25" s="12" t="s">
        <v>70</v>
      </c>
      <c r="C25" s="6">
        <f>SUM(C26:C35)</f>
        <v>23663583551.279995</v>
      </c>
      <c r="D25" s="6">
        <f>SUM(D26:D35)</f>
        <v>23663583551.279995</v>
      </c>
      <c r="E25" s="6">
        <f>SUM(E26:E35)</f>
        <v>2772270653.5299997</v>
      </c>
      <c r="F25" s="7">
        <f t="shared" si="1"/>
        <v>11.715345849973954</v>
      </c>
      <c r="G25" s="7">
        <f t="shared" si="0"/>
        <v>11.715345849973954</v>
      </c>
    </row>
    <row r="26" spans="1:7" ht="15.6" x14ac:dyDescent="0.3">
      <c r="A26" s="10" t="s">
        <v>104</v>
      </c>
      <c r="B26" s="13" t="s">
        <v>82</v>
      </c>
      <c r="C26" s="14">
        <v>307148970.99000001</v>
      </c>
      <c r="D26" s="14">
        <v>307148970.99000001</v>
      </c>
      <c r="E26" s="14">
        <v>66721307.710000001</v>
      </c>
      <c r="F26" s="8">
        <f t="shared" si="1"/>
        <v>21.722784059781947</v>
      </c>
      <c r="G26" s="8">
        <f t="shared" si="0"/>
        <v>21.722784059781947</v>
      </c>
    </row>
    <row r="27" spans="1:7" s="17" customFormat="1" ht="15.6" x14ac:dyDescent="0.3">
      <c r="A27" s="10" t="s">
        <v>157</v>
      </c>
      <c r="B27" s="13" t="s">
        <v>156</v>
      </c>
      <c r="C27" s="14">
        <v>1460800000</v>
      </c>
      <c r="D27" s="14">
        <v>1460800000</v>
      </c>
      <c r="E27" s="14">
        <v>0</v>
      </c>
      <c r="F27" s="8">
        <f t="shared" si="1"/>
        <v>0</v>
      </c>
      <c r="G27" s="8">
        <f t="shared" si="0"/>
        <v>0</v>
      </c>
    </row>
    <row r="28" spans="1:7" ht="15.6" x14ac:dyDescent="0.3">
      <c r="A28" s="10" t="s">
        <v>35</v>
      </c>
      <c r="B28" s="13" t="s">
        <v>136</v>
      </c>
      <c r="C28" s="14">
        <v>1191400</v>
      </c>
      <c r="D28" s="14">
        <v>1191400</v>
      </c>
      <c r="E28" s="14">
        <v>0</v>
      </c>
      <c r="F28" s="8">
        <f t="shared" si="1"/>
        <v>0</v>
      </c>
      <c r="G28" s="8">
        <f t="shared" si="0"/>
        <v>0</v>
      </c>
    </row>
    <row r="29" spans="1:7" ht="15.6" x14ac:dyDescent="0.3">
      <c r="A29" s="10" t="s">
        <v>53</v>
      </c>
      <c r="B29" s="13" t="s">
        <v>2</v>
      </c>
      <c r="C29" s="14">
        <v>7673865746.5699997</v>
      </c>
      <c r="D29" s="14">
        <v>7673865746.5699997</v>
      </c>
      <c r="E29" s="14">
        <v>581876474.36000001</v>
      </c>
      <c r="F29" s="8">
        <f t="shared" si="1"/>
        <v>7.5825730287252204</v>
      </c>
      <c r="G29" s="8">
        <f t="shared" si="0"/>
        <v>7.5825730287252204</v>
      </c>
    </row>
    <row r="30" spans="1:7" ht="15.6" x14ac:dyDescent="0.3">
      <c r="A30" s="10" t="s">
        <v>92</v>
      </c>
      <c r="B30" s="13" t="s">
        <v>14</v>
      </c>
      <c r="C30" s="14">
        <v>5743000</v>
      </c>
      <c r="D30" s="14">
        <v>5743000</v>
      </c>
      <c r="E30" s="14">
        <v>0</v>
      </c>
      <c r="F30" s="8">
        <f t="shared" si="1"/>
        <v>0</v>
      </c>
      <c r="G30" s="8">
        <f t="shared" si="0"/>
        <v>0</v>
      </c>
    </row>
    <row r="31" spans="1:7" ht="15.6" x14ac:dyDescent="0.3">
      <c r="A31" s="10" t="s">
        <v>114</v>
      </c>
      <c r="B31" s="13" t="s">
        <v>34</v>
      </c>
      <c r="C31" s="14">
        <v>743842417</v>
      </c>
      <c r="D31" s="14">
        <v>743842417</v>
      </c>
      <c r="E31" s="14">
        <v>194385534.61000001</v>
      </c>
      <c r="F31" s="8">
        <f t="shared" si="1"/>
        <v>26.132623008241275</v>
      </c>
      <c r="G31" s="8">
        <f t="shared" si="0"/>
        <v>26.132623008241275</v>
      </c>
    </row>
    <row r="32" spans="1:7" ht="15.6" x14ac:dyDescent="0.3">
      <c r="A32" s="10" t="s">
        <v>32</v>
      </c>
      <c r="B32" s="13" t="s">
        <v>52</v>
      </c>
      <c r="C32" s="14">
        <v>3162886728.8899999</v>
      </c>
      <c r="D32" s="14">
        <v>3162886728.8899999</v>
      </c>
      <c r="E32" s="14">
        <v>460330699.31</v>
      </c>
      <c r="F32" s="8">
        <f t="shared" si="1"/>
        <v>14.554131676778411</v>
      </c>
      <c r="G32" s="8">
        <f t="shared" si="0"/>
        <v>14.554131676778411</v>
      </c>
    </row>
    <row r="33" spans="1:7" ht="15.6" x14ac:dyDescent="0.3">
      <c r="A33" s="10" t="s">
        <v>120</v>
      </c>
      <c r="B33" s="13" t="s">
        <v>63</v>
      </c>
      <c r="C33" s="14">
        <v>9294621470.4599991</v>
      </c>
      <c r="D33" s="14">
        <v>9294621470.4599991</v>
      </c>
      <c r="E33" s="14">
        <v>1233049819.1300001</v>
      </c>
      <c r="F33" s="8">
        <f t="shared" si="1"/>
        <v>13.266272575476656</v>
      </c>
      <c r="G33" s="8">
        <f t="shared" si="0"/>
        <v>13.266272575476656</v>
      </c>
    </row>
    <row r="34" spans="1:7" ht="15.6" x14ac:dyDescent="0.3">
      <c r="A34" s="10" t="s">
        <v>27</v>
      </c>
      <c r="B34" s="13" t="s">
        <v>21</v>
      </c>
      <c r="C34" s="14">
        <v>61037082</v>
      </c>
      <c r="D34" s="14">
        <v>61037082</v>
      </c>
      <c r="E34" s="14">
        <v>16200</v>
      </c>
      <c r="F34" s="8">
        <f t="shared" si="1"/>
        <v>2.6541242584303095E-2</v>
      </c>
      <c r="G34" s="8">
        <f t="shared" si="0"/>
        <v>2.6541242584303095E-2</v>
      </c>
    </row>
    <row r="35" spans="1:7" ht="31.2" x14ac:dyDescent="0.3">
      <c r="A35" s="10" t="s">
        <v>8</v>
      </c>
      <c r="B35" s="13" t="s">
        <v>54</v>
      </c>
      <c r="C35" s="14">
        <v>952446735.37</v>
      </c>
      <c r="D35" s="14">
        <v>952446735.37</v>
      </c>
      <c r="E35" s="14">
        <v>235890618.41</v>
      </c>
      <c r="F35" s="8">
        <f t="shared" si="1"/>
        <v>24.766804236917544</v>
      </c>
      <c r="G35" s="8">
        <f t="shared" si="0"/>
        <v>24.766804236917544</v>
      </c>
    </row>
    <row r="36" spans="1:7" ht="31.2" x14ac:dyDescent="0.3">
      <c r="A36" s="11" t="s">
        <v>125</v>
      </c>
      <c r="B36" s="12" t="s">
        <v>42</v>
      </c>
      <c r="C36" s="6">
        <f>C37+C38+C39+C40</f>
        <v>2194132597.4300003</v>
      </c>
      <c r="D36" s="6">
        <f>D37+D38+D39+D40</f>
        <v>2194132597.4300003</v>
      </c>
      <c r="E36" s="6">
        <f>E37+E38+E39+E40</f>
        <v>90445464.689999998</v>
      </c>
      <c r="F36" s="7">
        <f t="shared" si="1"/>
        <v>4.1221512681566859</v>
      </c>
      <c r="G36" s="7">
        <f t="shared" si="0"/>
        <v>4.1221512681566859</v>
      </c>
    </row>
    <row r="37" spans="1:7" ht="15.6" x14ac:dyDescent="0.3">
      <c r="A37" s="10" t="s">
        <v>6</v>
      </c>
      <c r="B37" s="13" t="s">
        <v>60</v>
      </c>
      <c r="C37" s="14">
        <v>217985160.43000001</v>
      </c>
      <c r="D37" s="14">
        <v>217985160.43000001</v>
      </c>
      <c r="E37" s="14">
        <v>15600000</v>
      </c>
      <c r="F37" s="8">
        <f t="shared" si="1"/>
        <v>7.1564504525111996</v>
      </c>
      <c r="G37" s="8">
        <f t="shared" si="0"/>
        <v>7.1564504525111996</v>
      </c>
    </row>
    <row r="38" spans="1:7" ht="15.6" x14ac:dyDescent="0.3">
      <c r="A38" s="10" t="s">
        <v>46</v>
      </c>
      <c r="B38" s="13" t="s">
        <v>74</v>
      </c>
      <c r="C38" s="14">
        <v>538974009.00999999</v>
      </c>
      <c r="D38" s="14">
        <v>538974009.00999999</v>
      </c>
      <c r="E38" s="14">
        <v>42813784.619999997</v>
      </c>
      <c r="F38" s="8">
        <f t="shared" si="1"/>
        <v>7.9435712862372263</v>
      </c>
      <c r="G38" s="8">
        <f t="shared" si="0"/>
        <v>7.9435712862372263</v>
      </c>
    </row>
    <row r="39" spans="1:7" ht="15.6" x14ac:dyDescent="0.3">
      <c r="A39" s="10" t="s">
        <v>56</v>
      </c>
      <c r="B39" s="13" t="s">
        <v>88</v>
      </c>
      <c r="C39" s="14">
        <v>699915731.51999998</v>
      </c>
      <c r="D39" s="14">
        <v>699915731.51999998</v>
      </c>
      <c r="E39" s="14">
        <v>0</v>
      </c>
      <c r="F39" s="8">
        <f t="shared" si="1"/>
        <v>0</v>
      </c>
      <c r="G39" s="8">
        <f t="shared" si="0"/>
        <v>0</v>
      </c>
    </row>
    <row r="40" spans="1:7" ht="31.2" x14ac:dyDescent="0.3">
      <c r="A40" s="10" t="s">
        <v>3</v>
      </c>
      <c r="B40" s="13" t="s">
        <v>122</v>
      </c>
      <c r="C40" s="14">
        <v>737257696.47000003</v>
      </c>
      <c r="D40" s="14">
        <v>737257696.47000003</v>
      </c>
      <c r="E40" s="14">
        <v>32031680.07</v>
      </c>
      <c r="F40" s="8">
        <f t="shared" si="1"/>
        <v>4.344706094404728</v>
      </c>
      <c r="G40" s="8">
        <f t="shared" si="0"/>
        <v>4.344706094404728</v>
      </c>
    </row>
    <row r="41" spans="1:7" ht="15.6" x14ac:dyDescent="0.3">
      <c r="A41" s="11" t="s">
        <v>135</v>
      </c>
      <c r="B41" s="12" t="s">
        <v>15</v>
      </c>
      <c r="C41" s="6">
        <f>C42+C43+C44+C45</f>
        <v>1525479923.21</v>
      </c>
      <c r="D41" s="6">
        <f>D42+D43+D44+D45</f>
        <v>1525479923.21</v>
      </c>
      <c r="E41" s="6">
        <f>E42+E43+E44+E45</f>
        <v>3927765.96</v>
      </c>
      <c r="F41" s="7">
        <f t="shared" si="1"/>
        <v>0.2574773945064433</v>
      </c>
      <c r="G41" s="7">
        <f t="shared" si="0"/>
        <v>0.2574773945064433</v>
      </c>
    </row>
    <row r="42" spans="1:7" s="15" customFormat="1" ht="15.6" x14ac:dyDescent="0.3">
      <c r="A42" s="10" t="s">
        <v>150</v>
      </c>
      <c r="B42" s="13" t="s">
        <v>151</v>
      </c>
      <c r="C42" s="14">
        <v>538050</v>
      </c>
      <c r="D42" s="14">
        <v>538050</v>
      </c>
      <c r="E42" s="14">
        <v>90157.92</v>
      </c>
      <c r="F42" s="8">
        <f t="shared" si="1"/>
        <v>16.75642040702537</v>
      </c>
      <c r="G42" s="8">
        <f t="shared" si="0"/>
        <v>16.75642040702537</v>
      </c>
    </row>
    <row r="43" spans="1:7" ht="31.2" x14ac:dyDescent="0.3">
      <c r="A43" s="10" t="s">
        <v>47</v>
      </c>
      <c r="B43" s="13" t="s">
        <v>64</v>
      </c>
      <c r="C43" s="14">
        <v>59000</v>
      </c>
      <c r="D43" s="14">
        <v>59000</v>
      </c>
      <c r="E43" s="14">
        <v>0</v>
      </c>
      <c r="F43" s="8">
        <f t="shared" si="1"/>
        <v>0</v>
      </c>
      <c r="G43" s="8">
        <f t="shared" si="0"/>
        <v>0</v>
      </c>
    </row>
    <row r="44" spans="1:7" ht="31.2" x14ac:dyDescent="0.3">
      <c r="A44" s="10" t="s">
        <v>106</v>
      </c>
      <c r="B44" s="13" t="s">
        <v>78</v>
      </c>
      <c r="C44" s="14">
        <v>650000</v>
      </c>
      <c r="D44" s="14">
        <v>650000</v>
      </c>
      <c r="E44" s="14">
        <v>0</v>
      </c>
      <c r="F44" s="8">
        <f t="shared" si="1"/>
        <v>0</v>
      </c>
      <c r="G44" s="8">
        <f t="shared" si="0"/>
        <v>0</v>
      </c>
    </row>
    <row r="45" spans="1:7" ht="31.2" x14ac:dyDescent="0.3">
      <c r="A45" s="10" t="s">
        <v>10</v>
      </c>
      <c r="B45" s="13" t="s">
        <v>93</v>
      </c>
      <c r="C45" s="14">
        <v>1524232873.21</v>
      </c>
      <c r="D45" s="14">
        <v>1524232873.21</v>
      </c>
      <c r="E45" s="14">
        <v>3837608.04</v>
      </c>
      <c r="F45" s="8">
        <f t="shared" si="1"/>
        <v>0.2517730792617065</v>
      </c>
      <c r="G45" s="8">
        <f t="shared" si="0"/>
        <v>0.2517730792617065</v>
      </c>
    </row>
    <row r="46" spans="1:7" ht="15.6" x14ac:dyDescent="0.3">
      <c r="A46" s="11" t="s">
        <v>133</v>
      </c>
      <c r="B46" s="12" t="s">
        <v>134</v>
      </c>
      <c r="C46" s="6">
        <f>C47+C48+C49+C50+C51+C52</f>
        <v>24128445290.080002</v>
      </c>
      <c r="D46" s="6">
        <f t="shared" ref="D46:E46" si="3">D47+D48+D49+D50+D51+D52</f>
        <v>24128545290.080002</v>
      </c>
      <c r="E46" s="6">
        <f t="shared" si="3"/>
        <v>3975436033.2400002</v>
      </c>
      <c r="F46" s="7">
        <f t="shared" si="1"/>
        <v>16.476138372970233</v>
      </c>
      <c r="G46" s="7">
        <f t="shared" si="0"/>
        <v>16.47607008813095</v>
      </c>
    </row>
    <row r="47" spans="1:7" ht="15.6" x14ac:dyDescent="0.3">
      <c r="A47" s="10" t="s">
        <v>80</v>
      </c>
      <c r="B47" s="13" t="s">
        <v>19</v>
      </c>
      <c r="C47" s="14">
        <v>6804750353.4200001</v>
      </c>
      <c r="D47" s="14">
        <v>6804750353.4200001</v>
      </c>
      <c r="E47" s="14">
        <v>688380573.49000001</v>
      </c>
      <c r="F47" s="8">
        <f t="shared" si="1"/>
        <v>10.116176755022714</v>
      </c>
      <c r="G47" s="8">
        <f t="shared" si="0"/>
        <v>10.116176755022714</v>
      </c>
    </row>
    <row r="48" spans="1:7" ht="15.6" x14ac:dyDescent="0.3">
      <c r="A48" s="10" t="s">
        <v>144</v>
      </c>
      <c r="B48" s="13" t="s">
        <v>33</v>
      </c>
      <c r="C48" s="14">
        <v>757909476.49000001</v>
      </c>
      <c r="D48" s="14">
        <v>757909476.49000001</v>
      </c>
      <c r="E48" s="14">
        <v>85177721.530000001</v>
      </c>
      <c r="F48" s="8">
        <f t="shared" si="1"/>
        <v>11.238508578157862</v>
      </c>
      <c r="G48" s="8">
        <f t="shared" si="0"/>
        <v>11.238508578157862</v>
      </c>
    </row>
    <row r="49" spans="1:7" ht="15.6" x14ac:dyDescent="0.3">
      <c r="A49" s="10" t="s">
        <v>17</v>
      </c>
      <c r="B49" s="13" t="s">
        <v>50</v>
      </c>
      <c r="C49" s="14">
        <v>2500981976.2600002</v>
      </c>
      <c r="D49" s="14">
        <v>2501081976.2600002</v>
      </c>
      <c r="E49" s="14">
        <v>529979570.39999998</v>
      </c>
      <c r="F49" s="8">
        <f t="shared" si="1"/>
        <v>21.190859247715892</v>
      </c>
      <c r="G49" s="8">
        <f t="shared" si="0"/>
        <v>21.190011980035393</v>
      </c>
    </row>
    <row r="50" spans="1:7" ht="31.2" x14ac:dyDescent="0.3">
      <c r="A50" s="10" t="s">
        <v>40</v>
      </c>
      <c r="B50" s="13" t="s">
        <v>67</v>
      </c>
      <c r="C50" s="14">
        <v>65180002.979999997</v>
      </c>
      <c r="D50" s="14">
        <v>65180002.979999997</v>
      </c>
      <c r="E50" s="14">
        <v>13110225.199999999</v>
      </c>
      <c r="F50" s="8">
        <f t="shared" si="1"/>
        <v>20.113876343366808</v>
      </c>
      <c r="G50" s="8">
        <f t="shared" si="0"/>
        <v>20.113876343366808</v>
      </c>
    </row>
    <row r="51" spans="1:7" ht="15.6" x14ac:dyDescent="0.3">
      <c r="A51" s="10" t="s">
        <v>145</v>
      </c>
      <c r="B51" s="13" t="s">
        <v>96</v>
      </c>
      <c r="C51" s="14">
        <v>47453697.07</v>
      </c>
      <c r="D51" s="14">
        <v>47453697.07</v>
      </c>
      <c r="E51" s="14">
        <v>5454958.7999999998</v>
      </c>
      <c r="F51" s="8">
        <f t="shared" si="1"/>
        <v>11.495329419651474</v>
      </c>
      <c r="G51" s="8">
        <f t="shared" si="0"/>
        <v>11.495329419651474</v>
      </c>
    </row>
    <row r="52" spans="1:7" ht="15.6" x14ac:dyDescent="0.3">
      <c r="A52" s="10" t="s">
        <v>36</v>
      </c>
      <c r="B52" s="13" t="s">
        <v>131</v>
      </c>
      <c r="C52" s="14">
        <v>13952169783.860001</v>
      </c>
      <c r="D52" s="14">
        <v>13952169783.860001</v>
      </c>
      <c r="E52" s="14">
        <v>2653332983.8200002</v>
      </c>
      <c r="F52" s="8">
        <f t="shared" si="1"/>
        <v>19.01735016792442</v>
      </c>
      <c r="G52" s="8">
        <f t="shared" si="0"/>
        <v>19.01735016792442</v>
      </c>
    </row>
    <row r="53" spans="1:7" ht="15.6" x14ac:dyDescent="0.3">
      <c r="A53" s="11" t="s">
        <v>31</v>
      </c>
      <c r="B53" s="12" t="s">
        <v>105</v>
      </c>
      <c r="C53" s="6">
        <f>C54+C55</f>
        <v>1753460890.5699999</v>
      </c>
      <c r="D53" s="6">
        <f>D54+D55</f>
        <v>1753360890.5699999</v>
      </c>
      <c r="E53" s="6">
        <f>E54+E55</f>
        <v>228033286.49000001</v>
      </c>
      <c r="F53" s="7">
        <f t="shared" si="1"/>
        <v>13.004754637890606</v>
      </c>
      <c r="G53" s="7">
        <f t="shared" si="0"/>
        <v>13.005496342277183</v>
      </c>
    </row>
    <row r="54" spans="1:7" ht="15.6" x14ac:dyDescent="0.3">
      <c r="A54" s="10" t="s">
        <v>69</v>
      </c>
      <c r="B54" s="13" t="s">
        <v>121</v>
      </c>
      <c r="C54" s="14">
        <v>1709920419.5699999</v>
      </c>
      <c r="D54" s="14">
        <v>1709794244.5699999</v>
      </c>
      <c r="E54" s="14">
        <v>218976215.30000001</v>
      </c>
      <c r="F54" s="8">
        <f t="shared" si="1"/>
        <v>12.806222605088649</v>
      </c>
      <c r="G54" s="8">
        <f t="shared" si="0"/>
        <v>12.807167645781311</v>
      </c>
    </row>
    <row r="55" spans="1:7" ht="31.2" x14ac:dyDescent="0.3">
      <c r="A55" s="10" t="s">
        <v>57</v>
      </c>
      <c r="B55" s="13" t="s">
        <v>24</v>
      </c>
      <c r="C55" s="14">
        <v>43540471</v>
      </c>
      <c r="D55" s="14">
        <v>43566646</v>
      </c>
      <c r="E55" s="14">
        <v>9057071.1899999995</v>
      </c>
      <c r="F55" s="8">
        <f t="shared" si="1"/>
        <v>20.801500263972798</v>
      </c>
      <c r="G55" s="8">
        <f t="shared" si="0"/>
        <v>20.789002646657721</v>
      </c>
    </row>
    <row r="56" spans="1:7" ht="15.6" x14ac:dyDescent="0.3">
      <c r="A56" s="11" t="s">
        <v>55</v>
      </c>
      <c r="B56" s="12" t="s">
        <v>76</v>
      </c>
      <c r="C56" s="6">
        <f>C57+C58+C59+C60+C61+C62</f>
        <v>9916630204.2099991</v>
      </c>
      <c r="D56" s="6">
        <f>D57+D58+D59+D60+D61+D62</f>
        <v>10063807404.209999</v>
      </c>
      <c r="E56" s="6">
        <f>E57+E58+E59+E60+E61+E62</f>
        <v>1932518746.1000001</v>
      </c>
      <c r="F56" s="7">
        <f t="shared" si="1"/>
        <v>19.487655648181477</v>
      </c>
      <c r="G56" s="7">
        <f t="shared" si="0"/>
        <v>19.202660270421791</v>
      </c>
    </row>
    <row r="57" spans="1:7" s="2" customFormat="1" ht="15.6" x14ac:dyDescent="0.3">
      <c r="A57" s="10" t="s">
        <v>44</v>
      </c>
      <c r="B57" s="13" t="s">
        <v>98</v>
      </c>
      <c r="C57" s="14">
        <v>4053945766.02</v>
      </c>
      <c r="D57" s="14">
        <v>4079453193.04</v>
      </c>
      <c r="E57" s="14">
        <v>882724870.95000005</v>
      </c>
      <c r="F57" s="8">
        <f t="shared" si="1"/>
        <v>21.77446176880219</v>
      </c>
      <c r="G57" s="8">
        <f t="shared" si="0"/>
        <v>21.638313498878397</v>
      </c>
    </row>
    <row r="58" spans="1:7" s="9" customFormat="1" ht="15.6" x14ac:dyDescent="0.3">
      <c r="A58" s="10" t="s">
        <v>85</v>
      </c>
      <c r="B58" s="13" t="s">
        <v>110</v>
      </c>
      <c r="C58" s="14">
        <v>4534700861.6899996</v>
      </c>
      <c r="D58" s="14">
        <v>4652985834.6700001</v>
      </c>
      <c r="E58" s="14">
        <v>872484418.76999998</v>
      </c>
      <c r="F58" s="8">
        <f t="shared" si="1"/>
        <v>19.240175821538998</v>
      </c>
      <c r="G58" s="8">
        <f t="shared" si="0"/>
        <v>18.751065439937634</v>
      </c>
    </row>
    <row r="59" spans="1:7" ht="15.6" x14ac:dyDescent="0.3">
      <c r="A59" s="10" t="s">
        <v>90</v>
      </c>
      <c r="B59" s="13" t="s">
        <v>0</v>
      </c>
      <c r="C59" s="14">
        <v>212510641.02000001</v>
      </c>
      <c r="D59" s="14">
        <v>212510641.02000001</v>
      </c>
      <c r="E59" s="14">
        <v>21032776.629999999</v>
      </c>
      <c r="F59" s="8">
        <f t="shared" si="1"/>
        <v>9.8972816274270912</v>
      </c>
      <c r="G59" s="8">
        <f t="shared" si="0"/>
        <v>9.8972816274270912</v>
      </c>
    </row>
    <row r="60" spans="1:7" ht="15.6" x14ac:dyDescent="0.3">
      <c r="A60" s="10" t="s">
        <v>116</v>
      </c>
      <c r="B60" s="13" t="s">
        <v>12</v>
      </c>
      <c r="C60" s="14">
        <v>169458442.27000001</v>
      </c>
      <c r="D60" s="14">
        <v>169458442.27000001</v>
      </c>
      <c r="E60" s="14">
        <v>77688921.409999996</v>
      </c>
      <c r="F60" s="8">
        <f t="shared" si="1"/>
        <v>45.845412225740503</v>
      </c>
      <c r="G60" s="8">
        <f t="shared" si="0"/>
        <v>45.845412225740503</v>
      </c>
    </row>
    <row r="61" spans="1:7" ht="46.8" x14ac:dyDescent="0.3">
      <c r="A61" s="10" t="s">
        <v>4</v>
      </c>
      <c r="B61" s="13" t="s">
        <v>29</v>
      </c>
      <c r="C61" s="14">
        <v>194559330</v>
      </c>
      <c r="D61" s="14">
        <v>194559330</v>
      </c>
      <c r="E61" s="14">
        <v>42050000</v>
      </c>
      <c r="F61" s="8">
        <f t="shared" si="1"/>
        <v>21.612944493589691</v>
      </c>
      <c r="G61" s="8">
        <f t="shared" si="0"/>
        <v>21.612944493589691</v>
      </c>
    </row>
    <row r="62" spans="1:7" ht="15.6" x14ac:dyDescent="0.3">
      <c r="A62" s="10" t="s">
        <v>43</v>
      </c>
      <c r="B62" s="13" t="s">
        <v>73</v>
      </c>
      <c r="C62" s="14">
        <v>751455163.21000004</v>
      </c>
      <c r="D62" s="14">
        <v>754839963.21000004</v>
      </c>
      <c r="E62" s="14">
        <v>36537758.340000004</v>
      </c>
      <c r="F62" s="8">
        <f t="shared" si="1"/>
        <v>4.8622672554302806</v>
      </c>
      <c r="G62" s="8">
        <f t="shared" si="0"/>
        <v>4.8404642203389843</v>
      </c>
    </row>
    <row r="63" spans="1:7" ht="15.6" x14ac:dyDescent="0.3">
      <c r="A63" s="11" t="s">
        <v>58</v>
      </c>
      <c r="B63" s="12" t="s">
        <v>11</v>
      </c>
      <c r="C63" s="6">
        <f>C64+C65+C66+C67+C68</f>
        <v>20670162372.830002</v>
      </c>
      <c r="D63" s="6">
        <f>D64+D65+D66+D67+D68</f>
        <v>20678963668.830002</v>
      </c>
      <c r="E63" s="6">
        <f>E64+E65+E66+E67+E68</f>
        <v>4254537877.0800004</v>
      </c>
      <c r="F63" s="7">
        <f t="shared" si="1"/>
        <v>20.582992045927995</v>
      </c>
      <c r="G63" s="7">
        <f t="shared" si="0"/>
        <v>20.574231596977892</v>
      </c>
    </row>
    <row r="64" spans="1:7" s="1" customFormat="1" ht="15.6" x14ac:dyDescent="0.3">
      <c r="A64" s="10" t="s">
        <v>108</v>
      </c>
      <c r="B64" s="13" t="s">
        <v>22</v>
      </c>
      <c r="C64" s="14">
        <v>190302935.02000001</v>
      </c>
      <c r="D64" s="14">
        <v>190302935.02000001</v>
      </c>
      <c r="E64" s="14">
        <v>46182856.920000002</v>
      </c>
      <c r="F64" s="8">
        <f t="shared" si="1"/>
        <v>24.268073908133044</v>
      </c>
      <c r="G64" s="8">
        <f t="shared" si="0"/>
        <v>24.268073908133044</v>
      </c>
    </row>
    <row r="65" spans="1:7" s="9" customFormat="1" ht="15.6" x14ac:dyDescent="0.3">
      <c r="A65" s="10" t="s">
        <v>123</v>
      </c>
      <c r="B65" s="13" t="s">
        <v>41</v>
      </c>
      <c r="C65" s="14">
        <v>2767685915.0799999</v>
      </c>
      <c r="D65" s="14">
        <v>2767685915.0799999</v>
      </c>
      <c r="E65" s="14">
        <v>518300888.67000002</v>
      </c>
      <c r="F65" s="8">
        <f t="shared" si="1"/>
        <v>18.726868025233223</v>
      </c>
      <c r="G65" s="8">
        <f t="shared" si="0"/>
        <v>18.726868025233223</v>
      </c>
    </row>
    <row r="66" spans="1:7" ht="15.6" x14ac:dyDescent="0.3">
      <c r="A66" s="10" t="s">
        <v>65</v>
      </c>
      <c r="B66" s="13" t="s">
        <v>59</v>
      </c>
      <c r="C66" s="14">
        <v>12445931753.190001</v>
      </c>
      <c r="D66" s="14">
        <v>12454733049.190001</v>
      </c>
      <c r="E66" s="14">
        <v>2861494408.4400001</v>
      </c>
      <c r="F66" s="8">
        <f t="shared" si="1"/>
        <v>22.991403658521381</v>
      </c>
      <c r="G66" s="8">
        <f t="shared" si="0"/>
        <v>22.975156489814115</v>
      </c>
    </row>
    <row r="67" spans="1:7" ht="15.6" x14ac:dyDescent="0.3">
      <c r="A67" s="10" t="s">
        <v>79</v>
      </c>
      <c r="B67" s="13" t="s">
        <v>72</v>
      </c>
      <c r="C67" s="14">
        <v>4326407177.6599998</v>
      </c>
      <c r="D67" s="14">
        <v>4326486907.6599998</v>
      </c>
      <c r="E67" s="14">
        <v>688179866.49000001</v>
      </c>
      <c r="F67" s="8">
        <f t="shared" si="1"/>
        <v>15.906497891449323</v>
      </c>
      <c r="G67" s="8">
        <f t="shared" si="0"/>
        <v>15.906204760994068</v>
      </c>
    </row>
    <row r="68" spans="1:7" ht="31.2" x14ac:dyDescent="0.3">
      <c r="A68" s="10" t="s">
        <v>112</v>
      </c>
      <c r="B68" s="13" t="s">
        <v>102</v>
      </c>
      <c r="C68" s="14">
        <v>939834591.88</v>
      </c>
      <c r="D68" s="14">
        <v>939754861.88</v>
      </c>
      <c r="E68" s="14">
        <v>140379856.56</v>
      </c>
      <c r="F68" s="8">
        <f t="shared" si="1"/>
        <v>14.936655638434299</v>
      </c>
      <c r="G68" s="8">
        <f t="shared" si="0"/>
        <v>14.937922883332261</v>
      </c>
    </row>
    <row r="69" spans="1:7" ht="15.6" x14ac:dyDescent="0.3">
      <c r="A69" s="11" t="s">
        <v>39</v>
      </c>
      <c r="B69" s="12" t="s">
        <v>129</v>
      </c>
      <c r="C69" s="6">
        <f>C70+C71+C72+C73</f>
        <v>3936734582.0799999</v>
      </c>
      <c r="D69" s="6">
        <f>D70+D71+D72+D73</f>
        <v>3939699482.0799999</v>
      </c>
      <c r="E69" s="6">
        <f>E70+E71+E72+E73</f>
        <v>329849680.82999998</v>
      </c>
      <c r="F69" s="7">
        <f t="shared" si="1"/>
        <v>8.3787635146010206</v>
      </c>
      <c r="G69" s="7">
        <f t="shared" si="0"/>
        <v>8.3724579077755656</v>
      </c>
    </row>
    <row r="70" spans="1:7" s="1" customFormat="1" ht="15.6" x14ac:dyDescent="0.3">
      <c r="A70" s="10" t="s">
        <v>37</v>
      </c>
      <c r="B70" s="13" t="s">
        <v>1</v>
      </c>
      <c r="C70" s="14">
        <v>690341956.22000003</v>
      </c>
      <c r="D70" s="14">
        <v>693602522.88999999</v>
      </c>
      <c r="E70" s="14">
        <v>43297910.799999997</v>
      </c>
      <c r="F70" s="8">
        <f t="shared" si="1"/>
        <v>6.2719512279218472</v>
      </c>
      <c r="G70" s="8">
        <f t="shared" si="0"/>
        <v>6.242467316813193</v>
      </c>
    </row>
    <row r="71" spans="1:7" s="9" customFormat="1" ht="15.6" x14ac:dyDescent="0.3">
      <c r="A71" s="10" t="s">
        <v>111</v>
      </c>
      <c r="B71" s="13" t="s">
        <v>13</v>
      </c>
      <c r="C71" s="14">
        <v>2067117316.3699999</v>
      </c>
      <c r="D71" s="14">
        <v>2067117316.3699999</v>
      </c>
      <c r="E71" s="14">
        <v>99582968.680000007</v>
      </c>
      <c r="F71" s="8">
        <f t="shared" ref="F71:F84" si="4">E71/C71*100</f>
        <v>4.8174802606208411</v>
      </c>
      <c r="G71" s="8">
        <f t="shared" si="0"/>
        <v>4.8174802606208411</v>
      </c>
    </row>
    <row r="72" spans="1:7" ht="15.6" x14ac:dyDescent="0.3">
      <c r="A72" s="10" t="s">
        <v>30</v>
      </c>
      <c r="B72" s="13" t="s">
        <v>26</v>
      </c>
      <c r="C72" s="14">
        <v>1153069505.49</v>
      </c>
      <c r="D72" s="14">
        <v>1152773838.8199999</v>
      </c>
      <c r="E72" s="14">
        <v>182574135.00999999</v>
      </c>
      <c r="F72" s="8">
        <f t="shared" si="4"/>
        <v>15.833749322198459</v>
      </c>
      <c r="G72" s="8">
        <f t="shared" si="0"/>
        <v>15.837810406669723</v>
      </c>
    </row>
    <row r="73" spans="1:7" ht="31.2" x14ac:dyDescent="0.3">
      <c r="A73" s="10" t="s">
        <v>139</v>
      </c>
      <c r="B73" s="13" t="s">
        <v>62</v>
      </c>
      <c r="C73" s="14">
        <v>26205804</v>
      </c>
      <c r="D73" s="14">
        <v>26205804</v>
      </c>
      <c r="E73" s="14">
        <v>4394666.34</v>
      </c>
      <c r="F73" s="8">
        <f t="shared" si="4"/>
        <v>16.769820685524472</v>
      </c>
      <c r="G73" s="8">
        <f t="shared" si="0"/>
        <v>16.769820685524472</v>
      </c>
    </row>
    <row r="74" spans="1:7" ht="15.6" x14ac:dyDescent="0.3">
      <c r="A74" s="11" t="s">
        <v>99</v>
      </c>
      <c r="B74" s="12" t="s">
        <v>103</v>
      </c>
      <c r="C74" s="6">
        <f>C75+C76+C77</f>
        <v>229406268.68000001</v>
      </c>
      <c r="D74" s="6">
        <f>D75+D76+D77</f>
        <v>229940996.68000001</v>
      </c>
      <c r="E74" s="6">
        <f>E75+E76+E77</f>
        <v>55354496.019999996</v>
      </c>
      <c r="F74" s="7">
        <f t="shared" si="4"/>
        <v>24.129460950875004</v>
      </c>
      <c r="G74" s="7">
        <f t="shared" ref="G74:G84" si="5">E74/D74*100</f>
        <v>24.073347867163815</v>
      </c>
    </row>
    <row r="75" spans="1:7" s="1" customFormat="1" ht="15.6" x14ac:dyDescent="0.3">
      <c r="A75" s="10" t="s">
        <v>119</v>
      </c>
      <c r="B75" s="13" t="s">
        <v>115</v>
      </c>
      <c r="C75" s="14">
        <v>66725608</v>
      </c>
      <c r="D75" s="14">
        <v>66725608</v>
      </c>
      <c r="E75" s="14">
        <v>18978019</v>
      </c>
      <c r="F75" s="8">
        <f t="shared" si="4"/>
        <v>28.441882462876922</v>
      </c>
      <c r="G75" s="8">
        <f t="shared" si="5"/>
        <v>28.441882462876922</v>
      </c>
    </row>
    <row r="76" spans="1:7" s="9" customFormat="1" ht="15.6" x14ac:dyDescent="0.3">
      <c r="A76" s="10" t="s">
        <v>138</v>
      </c>
      <c r="B76" s="13" t="s">
        <v>132</v>
      </c>
      <c r="C76" s="14">
        <v>116732969.68000001</v>
      </c>
      <c r="D76" s="14">
        <v>117267697.68000001</v>
      </c>
      <c r="E76" s="14">
        <v>28836392.039999999</v>
      </c>
      <c r="F76" s="8">
        <f t="shared" si="4"/>
        <v>24.702868537525582</v>
      </c>
      <c r="G76" s="8">
        <f t="shared" si="5"/>
        <v>24.590226132595117</v>
      </c>
    </row>
    <row r="77" spans="1:7" ht="31.2" x14ac:dyDescent="0.3">
      <c r="A77" s="10" t="s">
        <v>87</v>
      </c>
      <c r="B77" s="13" t="s">
        <v>18</v>
      </c>
      <c r="C77" s="14">
        <v>45947691</v>
      </c>
      <c r="D77" s="14">
        <v>45947691</v>
      </c>
      <c r="E77" s="14">
        <v>7540084.9800000004</v>
      </c>
      <c r="F77" s="8">
        <f t="shared" si="4"/>
        <v>16.410149924617539</v>
      </c>
      <c r="G77" s="8">
        <f t="shared" si="5"/>
        <v>16.410149924617539</v>
      </c>
    </row>
    <row r="78" spans="1:7" ht="31.2" x14ac:dyDescent="0.3">
      <c r="A78" s="11" t="s">
        <v>147</v>
      </c>
      <c r="B78" s="12" t="s">
        <v>71</v>
      </c>
      <c r="C78" s="6">
        <f>C79</f>
        <v>169757613.22</v>
      </c>
      <c r="D78" s="6">
        <f>D79</f>
        <v>169757613.22</v>
      </c>
      <c r="E78" s="6">
        <f>E79</f>
        <v>811711.15</v>
      </c>
      <c r="F78" s="7">
        <f t="shared" si="4"/>
        <v>0.47815890822407497</v>
      </c>
      <c r="G78" s="7">
        <f t="shared" si="5"/>
        <v>0.47815890822407497</v>
      </c>
    </row>
    <row r="79" spans="1:7" s="1" customFormat="1" ht="31.2" x14ac:dyDescent="0.3">
      <c r="A79" s="10" t="s">
        <v>148</v>
      </c>
      <c r="B79" s="13" t="s">
        <v>91</v>
      </c>
      <c r="C79" s="14">
        <v>169757613.22</v>
      </c>
      <c r="D79" s="14">
        <v>169757613.22</v>
      </c>
      <c r="E79" s="14">
        <v>811711.15</v>
      </c>
      <c r="F79" s="8">
        <f t="shared" si="4"/>
        <v>0.47815890822407497</v>
      </c>
      <c r="G79" s="8">
        <f t="shared" si="5"/>
        <v>0.47815890822407497</v>
      </c>
    </row>
    <row r="80" spans="1:7" s="9" customFormat="1" ht="62.4" x14ac:dyDescent="0.3">
      <c r="A80" s="11" t="s">
        <v>146</v>
      </c>
      <c r="B80" s="12" t="s">
        <v>49</v>
      </c>
      <c r="C80" s="6">
        <f>C81+C82+C83</f>
        <v>4193341843.4299998</v>
      </c>
      <c r="D80" s="6">
        <f>D81+D82+D83</f>
        <v>4193341843.4299998</v>
      </c>
      <c r="E80" s="6">
        <f>E81+E82+E83</f>
        <v>907529314</v>
      </c>
      <c r="F80" s="7">
        <f t="shared" si="4"/>
        <v>21.642149576283394</v>
      </c>
      <c r="G80" s="7">
        <f t="shared" si="5"/>
        <v>21.642149576283394</v>
      </c>
    </row>
    <row r="81" spans="1:7" s="1" customFormat="1" ht="46.8" x14ac:dyDescent="0.3">
      <c r="A81" s="10" t="s">
        <v>117</v>
      </c>
      <c r="B81" s="13" t="s">
        <v>61</v>
      </c>
      <c r="C81" s="14">
        <v>2848603000</v>
      </c>
      <c r="D81" s="14">
        <v>2848603000</v>
      </c>
      <c r="E81" s="14">
        <v>720347998</v>
      </c>
      <c r="F81" s="8">
        <f t="shared" si="4"/>
        <v>25.287763791584855</v>
      </c>
      <c r="G81" s="8">
        <f t="shared" si="5"/>
        <v>25.287763791584855</v>
      </c>
    </row>
    <row r="82" spans="1:7" s="9" customFormat="1" ht="15.6" x14ac:dyDescent="0.3">
      <c r="A82" s="10" t="s">
        <v>89</v>
      </c>
      <c r="B82" s="13" t="s">
        <v>75</v>
      </c>
      <c r="C82" s="14">
        <v>1124683000</v>
      </c>
      <c r="D82" s="14">
        <v>1124683000</v>
      </c>
      <c r="E82" s="14">
        <v>177452817</v>
      </c>
      <c r="F82" s="8">
        <f t="shared" si="4"/>
        <v>15.778029631460599</v>
      </c>
      <c r="G82" s="8">
        <f t="shared" si="5"/>
        <v>15.778029631460599</v>
      </c>
    </row>
    <row r="83" spans="1:7" ht="31.2" x14ac:dyDescent="0.3">
      <c r="A83" s="10" t="s">
        <v>83</v>
      </c>
      <c r="B83" s="13" t="s">
        <v>95</v>
      </c>
      <c r="C83" s="14">
        <v>220055843.43000001</v>
      </c>
      <c r="D83" s="14">
        <v>220055843.43000001</v>
      </c>
      <c r="E83" s="14">
        <v>9728499</v>
      </c>
      <c r="F83" s="8">
        <f t="shared" si="4"/>
        <v>4.4209228204815414</v>
      </c>
      <c r="G83" s="8">
        <f t="shared" si="5"/>
        <v>4.4209228204815414</v>
      </c>
    </row>
    <row r="84" spans="1:7" s="1" customFormat="1" ht="15.6" x14ac:dyDescent="0.3">
      <c r="A84" s="26" t="s">
        <v>142</v>
      </c>
      <c r="B84" s="27"/>
      <c r="C84" s="6">
        <f>C7+C16+C20+C25+C36+C41+C46+C53+C56+C63+C69+C74+C78+C80</f>
        <v>103926973811.26999</v>
      </c>
      <c r="D84" s="6">
        <f>D7+D16+D20+D25+D36+D41+D46+D53+D56+D63+D69+D74+D78+D80</f>
        <v>104081152307.26999</v>
      </c>
      <c r="E84" s="6">
        <f>E7+E16+E20+E25+E36+E41+E46+E53+E56+E63+E69+E74+E78+E80</f>
        <v>15505005163.52</v>
      </c>
      <c r="F84" s="7">
        <f t="shared" si="4"/>
        <v>14.919134652835062</v>
      </c>
      <c r="G84" s="7">
        <f t="shared" si="5"/>
        <v>14.897034496453196</v>
      </c>
    </row>
  </sheetData>
  <mergeCells count="11">
    <mergeCell ref="A84:B84"/>
    <mergeCell ref="A4:A6"/>
    <mergeCell ref="B4:B6"/>
    <mergeCell ref="A1:E1"/>
    <mergeCell ref="D3:E3"/>
    <mergeCell ref="G4:G6"/>
    <mergeCell ref="D4:D6"/>
    <mergeCell ref="E4:E6"/>
    <mergeCell ref="A2:G2"/>
    <mergeCell ref="C4:C6"/>
    <mergeCell ref="F4:F6"/>
  </mergeCells>
  <pageMargins left="0.31496062992125984" right="0.3" top="0.31" bottom="0.17" header="0.15748031496062992" footer="0.15748031496062992"/>
  <pageSetup paperSize="9" scale="68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2024-05-06T13:22:19Z</cp:lastPrinted>
  <dcterms:created xsi:type="dcterms:W3CDTF">2017-05-03T15:49:45Z</dcterms:created>
  <dcterms:modified xsi:type="dcterms:W3CDTF">2024-05-06T13:22:23Z</dcterms:modified>
</cp:coreProperties>
</file>