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20" windowHeight="11130" activeTab="0"/>
  </bookViews>
  <sheets>
    <sheet name="за 1 кв." sheetId="1" r:id="rId1"/>
  </sheets>
  <definedNames>
    <definedName name="_xlnm.Print_Titles" localSheetId="0">'за 1 кв.'!$A:$A</definedName>
    <definedName name="_xlnm.Print_Area" localSheetId="0">'за 1 кв.'!$A$1:$AS$43</definedName>
  </definedNames>
  <calcPr fullCalcOnLoad="1"/>
</workbook>
</file>

<file path=xl/sharedStrings.xml><?xml version="1.0" encoding="utf-8"?>
<sst xmlns="http://schemas.openxmlformats.org/spreadsheetml/2006/main" count="123" uniqueCount="93">
  <si>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01.04.2015</t>
  </si>
  <si>
    <t>раздел 1300</t>
  </si>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</sst>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"/>
    <numFmt numFmtId="172" formatCode="0.0_ ;[Red]\-0.0\ "/>
    <numFmt numFmtId="173" formatCode="#,##0.000_ ;[Red]\-#,##0.0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11" fillId="39" borderId="27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11" fillId="39" borderId="28" xfId="0" applyFont="1" applyFill="1" applyBorder="1" applyAlignment="1">
      <alignment horizontal="center"/>
    </xf>
    <xf numFmtId="0" fontId="11" fillId="39" borderId="29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5" fontId="2" fillId="0" borderId="31" xfId="59" applyNumberFormat="1" applyFont="1" applyFill="1" applyBorder="1" applyAlignment="1">
      <alignment/>
    </xf>
    <xf numFmtId="164" fontId="6" fillId="0" borderId="31" xfId="59" applyNumberFormat="1" applyFont="1" applyBorder="1" applyAlignment="1">
      <alignment/>
    </xf>
    <xf numFmtId="166" fontId="2" fillId="0" borderId="32" xfId="59" applyNumberFormat="1" applyFont="1" applyBorder="1" applyAlignment="1">
      <alignment/>
    </xf>
    <xf numFmtId="166" fontId="2" fillId="0" borderId="11" xfId="59" applyNumberFormat="1" applyFont="1" applyBorder="1" applyAlignment="1">
      <alignment/>
    </xf>
    <xf numFmtId="167" fontId="6" fillId="0" borderId="33" xfId="59" applyNumberFormat="1" applyFont="1" applyBorder="1" applyAlignment="1">
      <alignment/>
    </xf>
    <xf numFmtId="165" fontId="2" fillId="33" borderId="31" xfId="59" applyNumberFormat="1" applyFont="1" applyFill="1" applyBorder="1" applyAlignment="1">
      <alignment/>
    </xf>
    <xf numFmtId="164" fontId="2" fillId="0" borderId="31" xfId="59" applyNumberFormat="1" applyFont="1" applyFill="1" applyBorder="1" applyAlignment="1">
      <alignment/>
    </xf>
    <xf numFmtId="168" fontId="2" fillId="0" borderId="32" xfId="59" applyNumberFormat="1" applyFont="1" applyFill="1" applyBorder="1" applyAlignment="1">
      <alignment/>
    </xf>
    <xf numFmtId="164" fontId="6" fillId="0" borderId="31" xfId="59" applyNumberFormat="1" applyFont="1" applyFill="1" applyBorder="1" applyAlignment="1">
      <alignment/>
    </xf>
    <xf numFmtId="165" fontId="2" fillId="0" borderId="34" xfId="59" applyNumberFormat="1" applyFont="1" applyFill="1" applyBorder="1" applyAlignment="1">
      <alignment/>
    </xf>
    <xf numFmtId="169" fontId="2" fillId="0" borderId="11" xfId="59" applyNumberFormat="1" applyFont="1" applyFill="1" applyBorder="1" applyAlignment="1">
      <alignment/>
    </xf>
    <xf numFmtId="165" fontId="2" fillId="0" borderId="11" xfId="59" applyNumberFormat="1" applyFont="1" applyFill="1" applyBorder="1" applyAlignment="1">
      <alignment/>
    </xf>
    <xf numFmtId="165" fontId="2" fillId="0" borderId="11" xfId="59" applyNumberFormat="1" applyFont="1" applyBorder="1" applyAlignment="1">
      <alignment/>
    </xf>
    <xf numFmtId="170" fontId="6" fillId="0" borderId="11" xfId="59" applyNumberFormat="1" applyFont="1" applyBorder="1" applyAlignment="1">
      <alignment/>
    </xf>
    <xf numFmtId="167" fontId="2" fillId="0" borderId="32" xfId="59" applyNumberFormat="1" applyFont="1" applyFill="1" applyBorder="1" applyAlignment="1">
      <alignment/>
    </xf>
    <xf numFmtId="166" fontId="2" fillId="0" borderId="11" xfId="59" applyNumberFormat="1" applyFont="1" applyFill="1" applyBorder="1" applyAlignment="1">
      <alignment/>
    </xf>
    <xf numFmtId="167" fontId="6" fillId="0" borderId="33" xfId="59" applyNumberFormat="1" applyFont="1" applyFill="1" applyBorder="1" applyAlignment="1">
      <alignment/>
    </xf>
    <xf numFmtId="166" fontId="2" fillId="0" borderId="35" xfId="59" applyNumberFormat="1" applyFont="1" applyFill="1" applyBorder="1" applyAlignment="1">
      <alignment/>
    </xf>
    <xf numFmtId="171" fontId="6" fillId="0" borderId="11" xfId="59" applyNumberFormat="1" applyFont="1" applyBorder="1" applyAlignment="1">
      <alignment/>
    </xf>
    <xf numFmtId="167" fontId="2" fillId="0" borderId="32" xfId="59" applyNumberFormat="1" applyFont="1" applyBorder="1" applyAlignment="1">
      <alignment/>
    </xf>
    <xf numFmtId="172" fontId="6" fillId="0" borderId="11" xfId="59" applyNumberFormat="1" applyFont="1" applyBorder="1" applyAlignment="1">
      <alignment/>
    </xf>
    <xf numFmtId="167" fontId="6" fillId="0" borderId="36" xfId="59" applyNumberFormat="1" applyFont="1" applyBorder="1" applyAlignment="1">
      <alignment/>
    </xf>
    <xf numFmtId="0" fontId="2" fillId="40" borderId="37" xfId="0" applyFont="1" applyFill="1" applyBorder="1" applyAlignment="1">
      <alignment/>
    </xf>
    <xf numFmtId="165" fontId="2" fillId="40" borderId="31" xfId="59" applyNumberFormat="1" applyFont="1" applyFill="1" applyBorder="1" applyAlignment="1">
      <alignment/>
    </xf>
    <xf numFmtId="164" fontId="6" fillId="40" borderId="31" xfId="59" applyNumberFormat="1" applyFont="1" applyFill="1" applyBorder="1" applyAlignment="1">
      <alignment/>
    </xf>
    <xf numFmtId="166" fontId="2" fillId="40" borderId="32" xfId="59" applyNumberFormat="1" applyFont="1" applyFill="1" applyBorder="1" applyAlignment="1">
      <alignment/>
    </xf>
    <xf numFmtId="166" fontId="2" fillId="40" borderId="11" xfId="59" applyNumberFormat="1" applyFont="1" applyFill="1" applyBorder="1" applyAlignment="1">
      <alignment/>
    </xf>
    <xf numFmtId="167" fontId="6" fillId="40" borderId="33" xfId="59" applyNumberFormat="1" applyFont="1" applyFill="1" applyBorder="1" applyAlignment="1">
      <alignment/>
    </xf>
    <xf numFmtId="164" fontId="2" fillId="40" borderId="31" xfId="59" applyNumberFormat="1" applyFont="1" applyFill="1" applyBorder="1" applyAlignment="1">
      <alignment/>
    </xf>
    <xf numFmtId="168" fontId="2" fillId="40" borderId="32" xfId="59" applyNumberFormat="1" applyFont="1" applyFill="1" applyBorder="1" applyAlignment="1">
      <alignment/>
    </xf>
    <xf numFmtId="165" fontId="2" fillId="40" borderId="35" xfId="59" applyNumberFormat="1" applyFont="1" applyFill="1" applyBorder="1" applyAlignment="1">
      <alignment/>
    </xf>
    <xf numFmtId="165" fontId="2" fillId="40" borderId="11" xfId="59" applyNumberFormat="1" applyFont="1" applyFill="1" applyBorder="1" applyAlignment="1">
      <alignment/>
    </xf>
    <xf numFmtId="170" fontId="6" fillId="40" borderId="11" xfId="59" applyNumberFormat="1" applyFont="1" applyFill="1" applyBorder="1" applyAlignment="1">
      <alignment/>
    </xf>
    <xf numFmtId="167" fontId="2" fillId="40" borderId="32" xfId="59" applyNumberFormat="1" applyFont="1" applyFill="1" applyBorder="1" applyAlignment="1">
      <alignment/>
    </xf>
    <xf numFmtId="167" fontId="2" fillId="40" borderId="11" xfId="59" applyNumberFormat="1" applyFont="1" applyFill="1" applyBorder="1" applyAlignment="1">
      <alignment/>
    </xf>
    <xf numFmtId="166" fontId="2" fillId="40" borderId="35" xfId="59" applyNumberFormat="1" applyFont="1" applyFill="1" applyBorder="1" applyAlignment="1">
      <alignment/>
    </xf>
    <xf numFmtId="171" fontId="6" fillId="40" borderId="11" xfId="59" applyNumberFormat="1" applyFont="1" applyFill="1" applyBorder="1" applyAlignment="1">
      <alignment/>
    </xf>
    <xf numFmtId="172" fontId="6" fillId="40" borderId="11" xfId="59" applyNumberFormat="1" applyFont="1" applyFill="1" applyBorder="1" applyAlignment="1">
      <alignment/>
    </xf>
    <xf numFmtId="167" fontId="6" fillId="40" borderId="36" xfId="59" applyNumberFormat="1" applyFont="1" applyFill="1" applyBorder="1" applyAlignment="1">
      <alignment/>
    </xf>
    <xf numFmtId="0" fontId="0" fillId="41" borderId="0" xfId="0" applyFill="1" applyAlignment="1">
      <alignment/>
    </xf>
    <xf numFmtId="0" fontId="2" fillId="0" borderId="37" xfId="0" applyFont="1" applyBorder="1" applyAlignment="1">
      <alignment/>
    </xf>
    <xf numFmtId="166" fontId="2" fillId="0" borderId="32" xfId="59" applyNumberFormat="1" applyFont="1" applyFill="1" applyBorder="1" applyAlignment="1">
      <alignment/>
    </xf>
    <xf numFmtId="165" fontId="2" fillId="0" borderId="35" xfId="59" applyNumberFormat="1" applyFont="1" applyFill="1" applyBorder="1" applyAlignment="1">
      <alignment/>
    </xf>
    <xf numFmtId="167" fontId="6" fillId="0" borderId="36" xfId="59" applyNumberFormat="1" applyFont="1" applyFill="1" applyBorder="1" applyAlignment="1">
      <alignment/>
    </xf>
    <xf numFmtId="171" fontId="6" fillId="0" borderId="11" xfId="59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70" fontId="6" fillId="0" borderId="11" xfId="59" applyNumberFormat="1" applyFont="1" applyFill="1" applyBorder="1" applyAlignment="1">
      <alignment/>
    </xf>
    <xf numFmtId="167" fontId="2" fillId="0" borderId="11" xfId="59" applyNumberFormat="1" applyFont="1" applyFill="1" applyBorder="1" applyAlignment="1">
      <alignment/>
    </xf>
    <xf numFmtId="172" fontId="6" fillId="0" borderId="11" xfId="59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5" fontId="2" fillId="0" borderId="31" xfId="59" applyNumberFormat="1" applyFont="1" applyBorder="1" applyAlignment="1">
      <alignment/>
    </xf>
    <xf numFmtId="164" fontId="2" fillId="0" borderId="31" xfId="59" applyNumberFormat="1" applyFont="1" applyBorder="1" applyAlignment="1">
      <alignment/>
    </xf>
    <xf numFmtId="165" fontId="2" fillId="0" borderId="35" xfId="59" applyNumberFormat="1" applyFont="1" applyBorder="1" applyAlignment="1">
      <alignment/>
    </xf>
    <xf numFmtId="166" fontId="2" fillId="0" borderId="35" xfId="59" applyNumberFormat="1" applyFont="1" applyBorder="1" applyAlignment="1">
      <alignment/>
    </xf>
    <xf numFmtId="170" fontId="6" fillId="33" borderId="11" xfId="59" applyNumberFormat="1" applyFont="1" applyFill="1" applyBorder="1" applyAlignment="1">
      <alignment/>
    </xf>
    <xf numFmtId="167" fontId="6" fillId="33" borderId="36" xfId="59" applyNumberFormat="1" applyFont="1" applyFill="1" applyBorder="1" applyAlignment="1">
      <alignment/>
    </xf>
    <xf numFmtId="165" fontId="2" fillId="0" borderId="39" xfId="59" applyNumberFormat="1" applyFont="1" applyBorder="1" applyAlignment="1">
      <alignment/>
    </xf>
    <xf numFmtId="0" fontId="6" fillId="39" borderId="40" xfId="0" applyFont="1" applyFill="1" applyBorder="1" applyAlignment="1" applyProtection="1">
      <alignment/>
      <protection/>
    </xf>
    <xf numFmtId="166" fontId="6" fillId="39" borderId="41" xfId="59" applyNumberFormat="1" applyFont="1" applyFill="1" applyBorder="1" applyAlignment="1">
      <alignment horizontal="center"/>
    </xf>
    <xf numFmtId="166" fontId="6" fillId="39" borderId="42" xfId="59" applyNumberFormat="1" applyFont="1" applyFill="1" applyBorder="1" applyAlignment="1">
      <alignment horizontal="center"/>
    </xf>
    <xf numFmtId="166" fontId="6" fillId="39" borderId="43" xfId="59" applyNumberFormat="1" applyFont="1" applyFill="1" applyBorder="1" applyAlignment="1">
      <alignment horizontal="center"/>
    </xf>
    <xf numFmtId="167" fontId="6" fillId="39" borderId="44" xfId="59" applyNumberFormat="1" applyFont="1" applyFill="1" applyBorder="1" applyAlignment="1">
      <alignment horizontal="center"/>
    </xf>
    <xf numFmtId="166" fontId="6" fillId="39" borderId="45" xfId="59" applyNumberFormat="1" applyFont="1" applyFill="1" applyBorder="1" applyAlignment="1">
      <alignment horizontal="center"/>
    </xf>
    <xf numFmtId="166" fontId="6" fillId="39" borderId="44" xfId="59" applyNumberFormat="1" applyFont="1" applyFill="1" applyBorder="1" applyAlignment="1">
      <alignment horizontal="center"/>
    </xf>
    <xf numFmtId="166" fontId="6" fillId="39" borderId="46" xfId="59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42" borderId="0" xfId="0" applyFill="1" applyAlignment="1">
      <alignment horizontal="left" vertical="center" indent="3"/>
    </xf>
    <xf numFmtId="164" fontId="0" fillId="42" borderId="0" xfId="0" applyNumberFormat="1" applyFill="1" applyAlignment="1">
      <alignment horizontal="left" vertical="center" indent="3"/>
    </xf>
    <xf numFmtId="0" fontId="5" fillId="43" borderId="47" xfId="0" applyFont="1" applyFill="1" applyBorder="1" applyAlignment="1">
      <alignment horizontal="center" vertical="center"/>
    </xf>
    <xf numFmtId="0" fontId="5" fillId="44" borderId="48" xfId="0" applyFont="1" applyFill="1" applyBorder="1" applyAlignment="1">
      <alignment horizontal="center" vertical="center"/>
    </xf>
    <xf numFmtId="0" fontId="5" fillId="43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3" fillId="0" borderId="0" xfId="59" applyFont="1" applyAlignment="1">
      <alignment horizontal="center" wrapText="1"/>
    </xf>
    <xf numFmtId="43" fontId="3" fillId="0" borderId="52" xfId="59" applyFont="1" applyBorder="1" applyAlignment="1">
      <alignment horizont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5" fillId="43" borderId="53" xfId="0" applyFont="1" applyFill="1" applyBorder="1" applyAlignment="1">
      <alignment horizontal="center" vertical="center"/>
    </xf>
    <xf numFmtId="0" fontId="5" fillId="44" borderId="55" xfId="0" applyFont="1" applyFill="1" applyBorder="1" applyAlignment="1">
      <alignment horizontal="center" vertical="center"/>
    </xf>
    <xf numFmtId="173" fontId="6" fillId="40" borderId="31" xfId="59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zoomScale="75" zoomScaleNormal="75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375" style="0" customWidth="1"/>
    <col min="14" max="14" width="26.00390625" style="0" customWidth="1"/>
    <col min="15" max="15" width="13.875" style="0" customWidth="1"/>
    <col min="16" max="16" width="20.375" style="0" customWidth="1"/>
    <col min="17" max="17" width="17.125" style="0" customWidth="1"/>
    <col min="18" max="18" width="19.625" style="0" customWidth="1"/>
    <col min="19" max="19" width="16.375" style="0" customWidth="1"/>
    <col min="20" max="20" width="17.625" style="0" customWidth="1"/>
    <col min="21" max="21" width="24.25390625" style="0" customWidth="1"/>
    <col min="22" max="22" width="13.75390625" style="0" customWidth="1"/>
    <col min="23" max="23" width="18.00390625" style="0" customWidth="1"/>
    <col min="24" max="24" width="17.375" style="0" customWidth="1"/>
    <col min="25" max="25" width="14.00390625" style="0" customWidth="1"/>
    <col min="26" max="26" width="15.00390625" style="0" customWidth="1"/>
    <col min="27" max="27" width="15.125" style="0" customWidth="1"/>
    <col min="28" max="28" width="20.375" style="0" customWidth="1"/>
    <col min="29" max="29" width="14.75390625" style="0" customWidth="1"/>
    <col min="30" max="30" width="15.00390625" style="0" customWidth="1"/>
    <col min="31" max="31" width="16.625" style="0" customWidth="1"/>
    <col min="32" max="33" width="15.25390625" style="0" hidden="1" customWidth="1"/>
    <col min="34" max="34" width="20.25390625" style="0" hidden="1" customWidth="1"/>
    <col min="35" max="35" width="37.875" style="0" customWidth="1"/>
    <col min="36" max="36" width="14.375" style="0" customWidth="1"/>
    <col min="37" max="37" width="18.375" style="0" customWidth="1"/>
    <col min="38" max="38" width="13.625" style="0" customWidth="1"/>
    <col min="39" max="39" width="27.25390625" style="0" customWidth="1"/>
    <col min="40" max="40" width="24.375" style="0" customWidth="1"/>
    <col min="41" max="41" width="40.37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13.875" style="0" customWidth="1"/>
    <col min="46" max="16384" width="9.125" style="7" customWidth="1"/>
  </cols>
  <sheetData>
    <row r="1" spans="1:45" s="6" customFormat="1" ht="16.5" customHeight="1">
      <c r="A1" s="1"/>
      <c r="B1" s="119" t="s">
        <v>0</v>
      </c>
      <c r="C1" s="119"/>
      <c r="D1" s="119"/>
      <c r="E1" s="119"/>
      <c r="F1" s="119"/>
      <c r="G1" s="119"/>
      <c r="H1" s="119"/>
      <c r="I1" s="1"/>
      <c r="J1" s="1"/>
      <c r="K1" s="1"/>
      <c r="L1" s="2"/>
      <c r="M1" s="2"/>
      <c r="N1" s="2"/>
      <c r="O1" s="1"/>
      <c r="P1" s="1"/>
      <c r="Q1" s="1"/>
      <c r="R1" s="3" t="s">
        <v>1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"/>
      <c r="AN1" s="4"/>
      <c r="AO1" s="5"/>
      <c r="AP1" s="5"/>
      <c r="AQ1" s="4"/>
      <c r="AR1" s="1"/>
      <c r="AS1" s="1"/>
    </row>
    <row r="2" spans="2:8" ht="12.75" customHeight="1" hidden="1">
      <c r="B2" s="119"/>
      <c r="C2" s="119"/>
      <c r="D2" s="119"/>
      <c r="E2" s="119"/>
      <c r="F2" s="119"/>
      <c r="G2" s="119"/>
      <c r="H2" s="119"/>
    </row>
    <row r="3" spans="2:9" ht="13.5" thickBot="1">
      <c r="B3" s="120"/>
      <c r="C3" s="120"/>
      <c r="D3" s="120"/>
      <c r="E3" s="120"/>
      <c r="F3" s="120"/>
      <c r="G3" s="120"/>
      <c r="H3" s="120"/>
      <c r="I3" s="8"/>
    </row>
    <row r="4" spans="1:45" ht="2.25" customHeight="1" thickTop="1">
      <c r="A4" s="121" t="s">
        <v>2</v>
      </c>
      <c r="B4" s="124"/>
      <c r="C4" s="113"/>
      <c r="D4" s="113"/>
      <c r="E4" s="113"/>
      <c r="F4" s="113"/>
      <c r="G4" s="113"/>
      <c r="H4" s="125"/>
      <c r="I4" s="112"/>
      <c r="J4" s="113"/>
      <c r="K4" s="113"/>
      <c r="L4" s="113"/>
      <c r="M4" s="113"/>
      <c r="N4" s="113"/>
      <c r="O4" s="113"/>
      <c r="P4" s="113"/>
      <c r="Q4" s="125"/>
      <c r="R4" s="112"/>
      <c r="S4" s="113"/>
      <c r="T4" s="113"/>
      <c r="U4" s="113"/>
      <c r="V4" s="113"/>
      <c r="W4" s="113"/>
      <c r="X4" s="125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4"/>
      <c r="AM4" s="112"/>
      <c r="AN4" s="113"/>
      <c r="AO4" s="113"/>
      <c r="AP4" s="113"/>
      <c r="AQ4" s="113"/>
      <c r="AR4" s="114"/>
      <c r="AS4" s="9"/>
    </row>
    <row r="5" spans="1:45" ht="13.5" thickBot="1">
      <c r="A5" s="122"/>
      <c r="B5" s="115"/>
      <c r="C5" s="116"/>
      <c r="D5" s="116"/>
      <c r="E5" s="11" t="s">
        <v>3</v>
      </c>
      <c r="F5" s="12"/>
      <c r="G5" s="13"/>
      <c r="H5" s="14"/>
      <c r="I5" s="117"/>
      <c r="J5" s="116"/>
      <c r="K5" s="116"/>
      <c r="L5" s="10"/>
      <c r="M5" s="10"/>
      <c r="N5" s="11" t="s">
        <v>4</v>
      </c>
      <c r="O5" s="12"/>
      <c r="P5" s="13"/>
      <c r="Q5" s="14"/>
      <c r="R5" s="117"/>
      <c r="S5" s="116"/>
      <c r="T5" s="116"/>
      <c r="U5" s="11" t="s">
        <v>5</v>
      </c>
      <c r="V5" s="12"/>
      <c r="W5" s="13"/>
      <c r="X5" s="14"/>
      <c r="Y5" s="118"/>
      <c r="Z5" s="116"/>
      <c r="AA5" s="116"/>
      <c r="AB5" s="10"/>
      <c r="AC5" s="10"/>
      <c r="AD5" s="10"/>
      <c r="AE5" s="10"/>
      <c r="AF5" s="10"/>
      <c r="AG5" s="10"/>
      <c r="AH5" s="10"/>
      <c r="AI5" s="11" t="s">
        <v>6</v>
      </c>
      <c r="AJ5" s="12"/>
      <c r="AK5" s="13"/>
      <c r="AL5" s="15"/>
      <c r="AM5" s="117"/>
      <c r="AN5" s="116"/>
      <c r="AO5" s="11" t="s">
        <v>7</v>
      </c>
      <c r="AP5" s="12"/>
      <c r="AQ5" s="13"/>
      <c r="AR5" s="15"/>
      <c r="AS5" s="16"/>
    </row>
    <row r="6" spans="1:45" ht="159.75" customHeight="1" thickBot="1">
      <c r="A6" s="122"/>
      <c r="B6" s="17" t="s">
        <v>8</v>
      </c>
      <c r="C6" s="17" t="s">
        <v>9</v>
      </c>
      <c r="D6" s="17" t="s">
        <v>10</v>
      </c>
      <c r="E6" s="17" t="s">
        <v>11</v>
      </c>
      <c r="F6" s="18" t="s">
        <v>12</v>
      </c>
      <c r="G6" s="18" t="s">
        <v>13</v>
      </c>
      <c r="H6" s="19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18" t="s">
        <v>12</v>
      </c>
      <c r="P6" s="18" t="s">
        <v>13</v>
      </c>
      <c r="Q6" s="19" t="s">
        <v>14</v>
      </c>
      <c r="R6" s="17" t="s">
        <v>21</v>
      </c>
      <c r="S6" s="17" t="s">
        <v>22</v>
      </c>
      <c r="T6" s="17" t="s">
        <v>23</v>
      </c>
      <c r="U6" s="17" t="s">
        <v>24</v>
      </c>
      <c r="V6" s="18" t="s">
        <v>12</v>
      </c>
      <c r="W6" s="18" t="s">
        <v>13</v>
      </c>
      <c r="X6" s="19" t="s">
        <v>14</v>
      </c>
      <c r="Y6" s="17" t="s">
        <v>25</v>
      </c>
      <c r="Z6" s="17" t="s">
        <v>26</v>
      </c>
      <c r="AA6" s="17" t="s">
        <v>27</v>
      </c>
      <c r="AB6" s="17" t="s">
        <v>28</v>
      </c>
      <c r="AC6" s="17" t="s">
        <v>29</v>
      </c>
      <c r="AD6" s="17" t="s">
        <v>30</v>
      </c>
      <c r="AE6" s="17" t="s">
        <v>31</v>
      </c>
      <c r="AF6" s="20" t="s">
        <v>32</v>
      </c>
      <c r="AG6" s="20" t="s">
        <v>33</v>
      </c>
      <c r="AH6" s="20" t="s">
        <v>34</v>
      </c>
      <c r="AI6" s="17" t="s">
        <v>35</v>
      </c>
      <c r="AJ6" s="18" t="s">
        <v>12</v>
      </c>
      <c r="AK6" s="18" t="s">
        <v>13</v>
      </c>
      <c r="AL6" s="18" t="s">
        <v>14</v>
      </c>
      <c r="AM6" s="21" t="s">
        <v>36</v>
      </c>
      <c r="AN6" s="17" t="s">
        <v>37</v>
      </c>
      <c r="AO6" s="17" t="s">
        <v>38</v>
      </c>
      <c r="AP6" s="18" t="s">
        <v>12</v>
      </c>
      <c r="AQ6" s="18" t="s">
        <v>13</v>
      </c>
      <c r="AR6" s="18" t="s">
        <v>14</v>
      </c>
      <c r="AS6" s="22" t="s">
        <v>39</v>
      </c>
    </row>
    <row r="7" spans="1:45" ht="39.75" thickBot="1" thickTop="1">
      <c r="A7" s="123"/>
      <c r="B7" s="23" t="s">
        <v>40</v>
      </c>
      <c r="C7" s="23" t="s">
        <v>41</v>
      </c>
      <c r="D7" s="23" t="s">
        <v>42</v>
      </c>
      <c r="E7" s="23" t="s">
        <v>43</v>
      </c>
      <c r="F7" s="23" t="s">
        <v>44</v>
      </c>
      <c r="G7" s="23" t="s">
        <v>44</v>
      </c>
      <c r="H7" s="24">
        <v>1</v>
      </c>
      <c r="I7" s="23" t="s">
        <v>40</v>
      </c>
      <c r="J7" s="23" t="s">
        <v>41</v>
      </c>
      <c r="K7" s="23" t="s">
        <v>42</v>
      </c>
      <c r="L7" s="23" t="s">
        <v>45</v>
      </c>
      <c r="M7" s="23"/>
      <c r="N7" s="23" t="s">
        <v>46</v>
      </c>
      <c r="O7" s="25" t="s">
        <v>44</v>
      </c>
      <c r="P7" s="26" t="s">
        <v>47</v>
      </c>
      <c r="Q7" s="24">
        <v>1</v>
      </c>
      <c r="R7" s="23" t="s">
        <v>40</v>
      </c>
      <c r="S7" s="23" t="s">
        <v>41</v>
      </c>
      <c r="T7" s="23" t="s">
        <v>42</v>
      </c>
      <c r="U7" s="23" t="s">
        <v>48</v>
      </c>
      <c r="V7" s="23" t="s">
        <v>49</v>
      </c>
      <c r="W7" s="23" t="s">
        <v>49</v>
      </c>
      <c r="X7" s="24">
        <v>1</v>
      </c>
      <c r="Y7" s="23" t="s">
        <v>40</v>
      </c>
      <c r="Z7" s="23" t="s">
        <v>41</v>
      </c>
      <c r="AA7" s="23" t="s">
        <v>42</v>
      </c>
      <c r="AB7" s="23" t="s">
        <v>50</v>
      </c>
      <c r="AC7" s="23" t="s">
        <v>45</v>
      </c>
      <c r="AD7" s="23" t="s">
        <v>51</v>
      </c>
      <c r="AE7" s="23" t="s">
        <v>52</v>
      </c>
      <c r="AF7" s="27"/>
      <c r="AG7" s="27"/>
      <c r="AH7" s="27"/>
      <c r="AI7" s="23" t="s">
        <v>53</v>
      </c>
      <c r="AJ7" s="23" t="s">
        <v>54</v>
      </c>
      <c r="AK7" s="23" t="s">
        <v>55</v>
      </c>
      <c r="AL7" s="23">
        <v>1.5</v>
      </c>
      <c r="AM7" s="23" t="s">
        <v>40</v>
      </c>
      <c r="AN7" s="23" t="s">
        <v>41</v>
      </c>
      <c r="AO7" s="23" t="s">
        <v>56</v>
      </c>
      <c r="AP7" s="23" t="s">
        <v>44</v>
      </c>
      <c r="AQ7" s="23" t="s">
        <v>44</v>
      </c>
      <c r="AR7" s="23">
        <v>1.5</v>
      </c>
      <c r="AS7" s="28"/>
    </row>
    <row r="8" spans="1:45" ht="15" thickBot="1" thickTop="1">
      <c r="A8" s="29"/>
      <c r="B8" s="30"/>
      <c r="C8" s="31" t="s">
        <v>57</v>
      </c>
      <c r="D8" s="31"/>
      <c r="E8" s="31"/>
      <c r="F8" s="31"/>
      <c r="G8" s="31"/>
      <c r="H8" s="32"/>
      <c r="I8" s="33"/>
      <c r="J8" s="31"/>
      <c r="K8" s="31"/>
      <c r="L8" s="31"/>
      <c r="M8" s="31"/>
      <c r="N8" s="31"/>
      <c r="O8" s="31"/>
      <c r="P8" s="31"/>
      <c r="Q8" s="32"/>
      <c r="R8" s="33"/>
      <c r="S8" s="31"/>
      <c r="T8" s="31"/>
      <c r="U8" s="31"/>
      <c r="V8" s="31"/>
      <c r="W8" s="31"/>
      <c r="X8" s="32"/>
      <c r="Y8" s="34" t="s">
        <v>57</v>
      </c>
      <c r="Z8" s="31"/>
      <c r="AA8" s="31"/>
      <c r="AB8" s="31"/>
      <c r="AC8" s="34"/>
      <c r="AD8" s="31"/>
      <c r="AE8" s="31"/>
      <c r="AF8" s="31"/>
      <c r="AG8" s="31"/>
      <c r="AH8" s="31"/>
      <c r="AI8" s="31"/>
      <c r="AJ8" s="31"/>
      <c r="AK8" s="31"/>
      <c r="AL8" s="31"/>
      <c r="AM8" s="33"/>
      <c r="AN8" s="31"/>
      <c r="AO8" s="31"/>
      <c r="AP8" s="31"/>
      <c r="AQ8" s="31"/>
      <c r="AR8" s="31"/>
      <c r="AS8" s="35"/>
    </row>
    <row r="9" spans="1:45" ht="14.25" thickBot="1" thickTop="1">
      <c r="A9" s="36"/>
      <c r="B9" s="37"/>
      <c r="C9" s="37"/>
      <c r="D9" s="37"/>
      <c r="E9" s="37"/>
      <c r="F9" s="37"/>
      <c r="G9" s="37"/>
      <c r="H9" s="38"/>
      <c r="I9" s="39"/>
      <c r="J9" s="37"/>
      <c r="K9" s="37"/>
      <c r="L9" s="37"/>
      <c r="M9" s="37"/>
      <c r="N9" s="37"/>
      <c r="O9" s="37"/>
      <c r="P9" s="37"/>
      <c r="Q9" s="38"/>
      <c r="R9" s="39"/>
      <c r="S9" s="37"/>
      <c r="T9" s="37"/>
      <c r="U9" s="37"/>
      <c r="V9" s="37"/>
      <c r="W9" s="37"/>
      <c r="X9" s="38"/>
      <c r="Y9" s="40"/>
      <c r="Z9" s="37"/>
      <c r="AA9" s="37"/>
      <c r="AB9" s="37"/>
      <c r="AC9" s="37"/>
      <c r="AD9" s="37"/>
      <c r="AE9" s="37"/>
      <c r="AF9" s="37"/>
      <c r="AG9" s="37"/>
      <c r="AH9" s="37"/>
      <c r="AI9" s="41" t="s">
        <v>58</v>
      </c>
      <c r="AJ9" s="37"/>
      <c r="AK9" s="37"/>
      <c r="AL9" s="37"/>
      <c r="AM9" s="39"/>
      <c r="AN9" s="37"/>
      <c r="AO9" s="37"/>
      <c r="AP9" s="37"/>
      <c r="AQ9" s="37"/>
      <c r="AR9" s="37"/>
      <c r="AS9" s="42"/>
    </row>
    <row r="10" spans="1:45" ht="13.5" thickTop="1">
      <c r="A10" s="43" t="s">
        <v>59</v>
      </c>
      <c r="B10" s="44">
        <v>1615651.08582</v>
      </c>
      <c r="C10" s="44">
        <v>274944.39927</v>
      </c>
      <c r="D10" s="44">
        <v>1524000</v>
      </c>
      <c r="E10" s="45">
        <v>0.8981106289197269</v>
      </c>
      <c r="F10" s="46">
        <v>1</v>
      </c>
      <c r="G10" s="47"/>
      <c r="H10" s="48">
        <v>1</v>
      </c>
      <c r="I10" s="49">
        <v>1952560.3</v>
      </c>
      <c r="J10" s="50">
        <v>5548053.33548</v>
      </c>
      <c r="K10" s="51">
        <v>2729498.85148</v>
      </c>
      <c r="L10" s="49">
        <v>85552.037</v>
      </c>
      <c r="M10" s="49"/>
      <c r="N10" s="52">
        <v>0.7144378162351497</v>
      </c>
      <c r="O10" s="46">
        <v>1</v>
      </c>
      <c r="P10" s="47"/>
      <c r="Q10" s="48">
        <v>1</v>
      </c>
      <c r="R10" s="53">
        <v>44764.9</v>
      </c>
      <c r="S10" s="44">
        <v>5822997.73475</v>
      </c>
      <c r="T10" s="51">
        <v>2248027.8205</v>
      </c>
      <c r="U10" s="45">
        <v>0.0125217557276678</v>
      </c>
      <c r="V10" s="46">
        <v>1</v>
      </c>
      <c r="W10" s="47"/>
      <c r="X10" s="48">
        <v>1</v>
      </c>
      <c r="Y10" s="44">
        <v>274944.39927</v>
      </c>
      <c r="Z10" s="54">
        <v>0</v>
      </c>
      <c r="AA10" s="55">
        <v>183293.31345</v>
      </c>
      <c r="AB10" s="56">
        <v>0</v>
      </c>
      <c r="AC10" s="56">
        <v>5548053.33548</v>
      </c>
      <c r="AD10" s="56">
        <v>2729498.85148</v>
      </c>
      <c r="AE10" s="56">
        <v>85552.037</v>
      </c>
      <c r="AF10" s="56">
        <v>2733002.4469999997</v>
      </c>
      <c r="AG10" s="56">
        <v>273300.2447</v>
      </c>
      <c r="AH10" s="56">
        <v>456593.55814999994</v>
      </c>
      <c r="AI10" s="57">
        <v>0.03353494466154059</v>
      </c>
      <c r="AJ10" s="58">
        <v>1.5</v>
      </c>
      <c r="AK10" s="59"/>
      <c r="AL10" s="60">
        <v>1.5</v>
      </c>
      <c r="AM10" s="61">
        <v>223617.2</v>
      </c>
      <c r="AN10" s="59">
        <v>248992.7</v>
      </c>
      <c r="AO10" s="62">
        <v>0.8980873736458941</v>
      </c>
      <c r="AP10" s="63">
        <v>1.5</v>
      </c>
      <c r="AQ10" s="47"/>
      <c r="AR10" s="64">
        <v>1.5</v>
      </c>
      <c r="AS10" s="65">
        <v>6</v>
      </c>
    </row>
    <row r="11" spans="1:46" ht="12.75">
      <c r="A11" s="66" t="s">
        <v>60</v>
      </c>
      <c r="B11" s="67">
        <v>31408.8625</v>
      </c>
      <c r="C11" s="67">
        <v>1335.2625</v>
      </c>
      <c r="D11" s="67">
        <v>33650</v>
      </c>
      <c r="E11" s="68">
        <f>IF(AND(B11=0,D11=0),0,B11/(IF(C11&gt;0,C11,0)+D11))</f>
        <v>0.8977740984507405</v>
      </c>
      <c r="F11" s="69"/>
      <c r="G11" s="70">
        <f>IF(E11&lt;=1.05,1,0)</f>
        <v>1</v>
      </c>
      <c r="H11" s="71">
        <f>F11+G11</f>
        <v>1</v>
      </c>
      <c r="I11" s="67">
        <v>30200</v>
      </c>
      <c r="J11" s="72">
        <v>669699.4005</v>
      </c>
      <c r="K11" s="73">
        <v>480459.6005</v>
      </c>
      <c r="L11" s="67">
        <v>129212.758</v>
      </c>
      <c r="M11" s="67"/>
      <c r="N11" s="126">
        <f>(I11-M11)/(J11-K11-L11)</f>
        <v>0.5031065831962869</v>
      </c>
      <c r="O11" s="69"/>
      <c r="P11" s="70">
        <f>IF(N11&lt;=0.5,1,0)</f>
        <v>0</v>
      </c>
      <c r="Q11" s="71">
        <f>O11+P11</f>
        <v>0</v>
      </c>
      <c r="R11" s="74">
        <v>909.3</v>
      </c>
      <c r="S11" s="67">
        <v>671034.663</v>
      </c>
      <c r="T11" s="73">
        <v>377970.583</v>
      </c>
      <c r="U11" s="68">
        <f>R11/(S11-T11)</f>
        <v>0.0031027343917412195</v>
      </c>
      <c r="V11" s="69"/>
      <c r="W11" s="70">
        <f>IF(U11&lt;=0.15,1,0)</f>
        <v>1</v>
      </c>
      <c r="X11" s="71">
        <f>V11+W11</f>
        <v>1</v>
      </c>
      <c r="Y11" s="67">
        <f>C11</f>
        <v>1335.2625</v>
      </c>
      <c r="Z11" s="75">
        <v>0</v>
      </c>
      <c r="AA11" s="75">
        <v>3576.4</v>
      </c>
      <c r="AB11" s="75">
        <v>0</v>
      </c>
      <c r="AC11" s="75">
        <f>J11</f>
        <v>669699.4005</v>
      </c>
      <c r="AD11" s="75">
        <f>K11</f>
        <v>480459.6005</v>
      </c>
      <c r="AE11" s="75">
        <f>L11</f>
        <v>129212.758</v>
      </c>
      <c r="AF11" s="75">
        <f>AC11-AD11-AE11</f>
        <v>60027.04199999999</v>
      </c>
      <c r="AG11" s="75">
        <f>AF11*10%</f>
        <v>6002.704199999999</v>
      </c>
      <c r="AH11" s="75">
        <f>IF(AA11&gt;0,AA11,0)+AG11+IF(AB11&gt;0,AB11,0)</f>
        <v>9579.1042</v>
      </c>
      <c r="AI11" s="76">
        <f>IF((Y11-IF(Z11&gt;0,Z11,0)-IF(AA11&gt;0,AA11,0)-IF(AB11&gt;0,AB11,0))/(AC11-AD11-AE11)&gt;0,(Y11-IF(Z11&gt;0,Z11,0)-IF(AA11&gt;0,AA11,0)-IF(AB11&gt;0,AB11,0))/(AC11-AD11-AE11),0)</f>
        <v>0</v>
      </c>
      <c r="AJ11" s="77"/>
      <c r="AK11" s="78">
        <f>IF(AI11&lt;=0.055,1.5,0)</f>
        <v>1.5</v>
      </c>
      <c r="AL11" s="71">
        <f>AJ11+AK11</f>
        <v>1.5</v>
      </c>
      <c r="AM11" s="79">
        <v>27685.5</v>
      </c>
      <c r="AN11" s="70">
        <v>30029</v>
      </c>
      <c r="AO11" s="80">
        <f>AM11/AN11</f>
        <v>0.9219587731859202</v>
      </c>
      <c r="AP11" s="77"/>
      <c r="AQ11" s="78">
        <f>IF(AO11&lt;=1.005,1.5,0)</f>
        <v>1.5</v>
      </c>
      <c r="AR11" s="81">
        <f>AP11+AQ11</f>
        <v>1.5</v>
      </c>
      <c r="AS11" s="82">
        <f>H11+Q11+X11+AL11+AR11</f>
        <v>5</v>
      </c>
      <c r="AT11" s="83"/>
    </row>
    <row r="12" spans="1:45" ht="12.75">
      <c r="A12" s="84" t="s">
        <v>61</v>
      </c>
      <c r="B12" s="44">
        <v>63375</v>
      </c>
      <c r="C12" s="44">
        <v>48832.52786</v>
      </c>
      <c r="D12" s="44">
        <v>63390</v>
      </c>
      <c r="E12" s="45">
        <v>0.5647261847377174</v>
      </c>
      <c r="F12" s="85">
        <v>1</v>
      </c>
      <c r="G12" s="47"/>
      <c r="H12" s="48">
        <v>1</v>
      </c>
      <c r="I12" s="49">
        <v>63700</v>
      </c>
      <c r="J12" s="50">
        <v>803280.23089</v>
      </c>
      <c r="K12" s="51">
        <v>465382.29789</v>
      </c>
      <c r="L12" s="49">
        <v>130351.267</v>
      </c>
      <c r="M12" s="49"/>
      <c r="N12" s="45">
        <v>0.30691892684992583</v>
      </c>
      <c r="O12" s="46">
        <v>1</v>
      </c>
      <c r="P12" s="47"/>
      <c r="Q12" s="48">
        <v>1</v>
      </c>
      <c r="R12" s="86">
        <v>1505</v>
      </c>
      <c r="S12" s="44">
        <v>852112.75875</v>
      </c>
      <c r="T12" s="51">
        <v>350409.486</v>
      </c>
      <c r="U12" s="45">
        <v>0.0029997811091616003</v>
      </c>
      <c r="V12" s="46">
        <v>1</v>
      </c>
      <c r="W12" s="47"/>
      <c r="X12" s="48">
        <v>1</v>
      </c>
      <c r="Y12" s="44">
        <v>48832.52786</v>
      </c>
      <c r="Z12" s="55">
        <v>0</v>
      </c>
      <c r="AA12" s="55">
        <v>48847.52786</v>
      </c>
      <c r="AB12" s="56">
        <v>0</v>
      </c>
      <c r="AC12" s="56">
        <v>803280.23089</v>
      </c>
      <c r="AD12" s="56">
        <v>465382.29789</v>
      </c>
      <c r="AE12" s="56">
        <v>130351.267</v>
      </c>
      <c r="AF12" s="56">
        <v>207546.66600000003</v>
      </c>
      <c r="AG12" s="56">
        <v>20754.666600000004</v>
      </c>
      <c r="AH12" s="56">
        <v>69602.19446</v>
      </c>
      <c r="AI12" s="57">
        <v>0</v>
      </c>
      <c r="AJ12" s="58">
        <v>1.5</v>
      </c>
      <c r="AK12" s="47"/>
      <c r="AL12" s="48">
        <v>1.5</v>
      </c>
      <c r="AM12" s="61">
        <v>31423.1</v>
      </c>
      <c r="AN12" s="59">
        <v>34578.1</v>
      </c>
      <c r="AO12" s="62">
        <v>0.9087572770048093</v>
      </c>
      <c r="AP12" s="63">
        <v>1.5</v>
      </c>
      <c r="AQ12" s="47"/>
      <c r="AR12" s="64">
        <v>1.5</v>
      </c>
      <c r="AS12" s="87">
        <v>6</v>
      </c>
    </row>
    <row r="13" spans="1:45" ht="12.75">
      <c r="A13" s="84" t="s">
        <v>62</v>
      </c>
      <c r="B13" s="44">
        <v>35000</v>
      </c>
      <c r="C13" s="44">
        <v>25453.95046</v>
      </c>
      <c r="D13" s="44">
        <v>31000</v>
      </c>
      <c r="E13" s="45">
        <v>0.6199743280109152</v>
      </c>
      <c r="F13" s="46">
        <v>1</v>
      </c>
      <c r="G13" s="47"/>
      <c r="H13" s="48">
        <v>1</v>
      </c>
      <c r="I13" s="49">
        <v>20000</v>
      </c>
      <c r="J13" s="50">
        <v>498020.26600999996</v>
      </c>
      <c r="K13" s="51">
        <v>240420.26601</v>
      </c>
      <c r="L13" s="49">
        <v>80137.073</v>
      </c>
      <c r="M13" s="49"/>
      <c r="N13" s="45">
        <v>0.11269959499766395</v>
      </c>
      <c r="O13" s="46">
        <v>1</v>
      </c>
      <c r="P13" s="47"/>
      <c r="Q13" s="48">
        <v>1</v>
      </c>
      <c r="R13" s="86">
        <v>574.4</v>
      </c>
      <c r="S13" s="44">
        <v>523474.21647000004</v>
      </c>
      <c r="T13" s="51">
        <v>208293.963</v>
      </c>
      <c r="U13" s="45">
        <v>0.0018224491974865214</v>
      </c>
      <c r="V13" s="46">
        <v>1</v>
      </c>
      <c r="W13" s="47"/>
      <c r="X13" s="48">
        <v>1</v>
      </c>
      <c r="Y13" s="44">
        <v>25453.95046</v>
      </c>
      <c r="Z13" s="55">
        <v>0</v>
      </c>
      <c r="AA13" s="55">
        <v>21453.95046</v>
      </c>
      <c r="AB13" s="56">
        <v>0</v>
      </c>
      <c r="AC13" s="56">
        <v>498020.26600999996</v>
      </c>
      <c r="AD13" s="56">
        <v>240420.26601</v>
      </c>
      <c r="AE13" s="56">
        <v>80137.073</v>
      </c>
      <c r="AF13" s="56">
        <v>177462.92699999997</v>
      </c>
      <c r="AG13" s="56">
        <v>17746.292699999998</v>
      </c>
      <c r="AH13" s="56">
        <v>39200.24316</v>
      </c>
      <c r="AI13" s="57">
        <v>0.022539918999532792</v>
      </c>
      <c r="AJ13" s="58">
        <v>1.5</v>
      </c>
      <c r="AK13" s="47"/>
      <c r="AL13" s="48">
        <v>1.5</v>
      </c>
      <c r="AM13" s="61">
        <v>19359</v>
      </c>
      <c r="AN13" s="59">
        <v>19458.2</v>
      </c>
      <c r="AO13" s="88">
        <v>0.9949018922613602</v>
      </c>
      <c r="AP13" s="63">
        <v>1.5</v>
      </c>
      <c r="AQ13" s="47"/>
      <c r="AR13" s="64">
        <v>1.5</v>
      </c>
      <c r="AS13" s="87">
        <v>6</v>
      </c>
    </row>
    <row r="14" spans="1:46" s="8" customFormat="1" ht="12.75">
      <c r="A14" s="89" t="s">
        <v>63</v>
      </c>
      <c r="B14" s="44">
        <v>2600</v>
      </c>
      <c r="C14" s="44">
        <v>11912.19543</v>
      </c>
      <c r="D14" s="44">
        <v>0</v>
      </c>
      <c r="E14" s="52">
        <v>0.2182637126194294</v>
      </c>
      <c r="F14" s="46">
        <v>1</v>
      </c>
      <c r="G14" s="59"/>
      <c r="H14" s="60">
        <v>1</v>
      </c>
      <c r="I14" s="44">
        <v>0</v>
      </c>
      <c r="J14" s="50">
        <v>211534.1305</v>
      </c>
      <c r="K14" s="51">
        <v>137077.1075</v>
      </c>
      <c r="L14" s="44">
        <v>29542.727</v>
      </c>
      <c r="M14" s="44"/>
      <c r="N14" s="52">
        <v>0</v>
      </c>
      <c r="O14" s="46">
        <v>1</v>
      </c>
      <c r="P14" s="59"/>
      <c r="Q14" s="60">
        <v>1</v>
      </c>
      <c r="R14" s="86">
        <v>0</v>
      </c>
      <c r="S14" s="44">
        <v>223446.32593000002</v>
      </c>
      <c r="T14" s="51">
        <v>92622.86</v>
      </c>
      <c r="U14" s="52">
        <v>0</v>
      </c>
      <c r="V14" s="46">
        <v>1</v>
      </c>
      <c r="W14" s="59"/>
      <c r="X14" s="60">
        <v>1</v>
      </c>
      <c r="Y14" s="44">
        <v>11912.19543</v>
      </c>
      <c r="Z14" s="55">
        <v>0</v>
      </c>
      <c r="AA14" s="55">
        <v>9312.19543</v>
      </c>
      <c r="AB14" s="55">
        <v>0</v>
      </c>
      <c r="AC14" s="55">
        <v>211534.1305</v>
      </c>
      <c r="AD14" s="55">
        <v>137077.1075</v>
      </c>
      <c r="AE14" s="55">
        <v>29542.727</v>
      </c>
      <c r="AF14" s="55">
        <v>44914.29599999999</v>
      </c>
      <c r="AG14" s="55">
        <v>2245.7147999999993</v>
      </c>
      <c r="AH14" s="55">
        <v>11557.91023</v>
      </c>
      <c r="AI14" s="90">
        <v>0.057888027455668026</v>
      </c>
      <c r="AJ14" s="58">
        <v>1.5</v>
      </c>
      <c r="AK14" s="91"/>
      <c r="AL14" s="60">
        <v>1.5</v>
      </c>
      <c r="AM14" s="61">
        <v>9351.3</v>
      </c>
      <c r="AN14" s="59">
        <v>10284.8</v>
      </c>
      <c r="AO14" s="88">
        <v>0.9092349875544493</v>
      </c>
      <c r="AP14" s="63">
        <v>1.5</v>
      </c>
      <c r="AQ14" s="91"/>
      <c r="AR14" s="92">
        <v>1.5</v>
      </c>
      <c r="AS14" s="87">
        <v>6</v>
      </c>
      <c r="AT14" s="83"/>
    </row>
    <row r="15" spans="1:46" s="8" customFormat="1" ht="12.75">
      <c r="A15" s="89" t="s">
        <v>64</v>
      </c>
      <c r="B15" s="44">
        <v>0</v>
      </c>
      <c r="C15" s="44">
        <v>9445.003490000001</v>
      </c>
      <c r="D15" s="44">
        <v>0</v>
      </c>
      <c r="E15" s="52">
        <v>0</v>
      </c>
      <c r="F15" s="46">
        <v>1</v>
      </c>
      <c r="G15" s="59"/>
      <c r="H15" s="60">
        <v>1</v>
      </c>
      <c r="I15" s="44">
        <v>0</v>
      </c>
      <c r="J15" s="50">
        <v>240884.971</v>
      </c>
      <c r="K15" s="51">
        <v>180756.971</v>
      </c>
      <c r="L15" s="44">
        <v>41155.79</v>
      </c>
      <c r="M15" s="44"/>
      <c r="N15" s="52">
        <v>0</v>
      </c>
      <c r="O15" s="46">
        <v>1</v>
      </c>
      <c r="P15" s="59"/>
      <c r="Q15" s="60">
        <v>1</v>
      </c>
      <c r="R15" s="86">
        <v>0</v>
      </c>
      <c r="S15" s="44">
        <v>250329.97449000002</v>
      </c>
      <c r="T15" s="51">
        <v>135972.925</v>
      </c>
      <c r="U15" s="52">
        <v>0</v>
      </c>
      <c r="V15" s="46">
        <v>1</v>
      </c>
      <c r="W15" s="59"/>
      <c r="X15" s="60">
        <v>1</v>
      </c>
      <c r="Y15" s="44">
        <v>9445.003490000001</v>
      </c>
      <c r="Z15" s="55">
        <v>0</v>
      </c>
      <c r="AA15" s="55">
        <v>9445.003490000001</v>
      </c>
      <c r="AB15" s="55">
        <v>0</v>
      </c>
      <c r="AC15" s="55">
        <v>240884.971</v>
      </c>
      <c r="AD15" s="55">
        <v>180756.971</v>
      </c>
      <c r="AE15" s="55">
        <v>41155.79</v>
      </c>
      <c r="AF15" s="55">
        <v>18972.21</v>
      </c>
      <c r="AG15" s="55">
        <v>948.6105</v>
      </c>
      <c r="AH15" s="55">
        <v>10393.613990000002</v>
      </c>
      <c r="AI15" s="90">
        <v>0</v>
      </c>
      <c r="AJ15" s="58">
        <v>1.5</v>
      </c>
      <c r="AK15" s="91"/>
      <c r="AL15" s="60">
        <v>1.5</v>
      </c>
      <c r="AM15" s="61">
        <v>13554</v>
      </c>
      <c r="AN15" s="59">
        <v>14380.7</v>
      </c>
      <c r="AO15" s="88">
        <v>0.9425132295368097</v>
      </c>
      <c r="AP15" s="63">
        <v>1.5</v>
      </c>
      <c r="AQ15" s="91"/>
      <c r="AR15" s="92">
        <v>1.5</v>
      </c>
      <c r="AS15" s="87">
        <v>6</v>
      </c>
      <c r="AT15" s="83"/>
    </row>
    <row r="16" spans="1:45" s="8" customFormat="1" ht="12.75">
      <c r="A16" s="89" t="s">
        <v>65</v>
      </c>
      <c r="B16" s="44">
        <v>132386.98166</v>
      </c>
      <c r="C16" s="44">
        <v>52680.59592</v>
      </c>
      <c r="D16" s="44">
        <v>119423.78166</v>
      </c>
      <c r="E16" s="52">
        <v>0.769224952447604</v>
      </c>
      <c r="F16" s="46">
        <v>1</v>
      </c>
      <c r="G16" s="59"/>
      <c r="H16" s="60">
        <v>1</v>
      </c>
      <c r="I16" s="44">
        <v>69000</v>
      </c>
      <c r="J16" s="50">
        <v>836131.495</v>
      </c>
      <c r="K16" s="51">
        <v>572361.115</v>
      </c>
      <c r="L16" s="44">
        <v>134152.234</v>
      </c>
      <c r="M16" s="44"/>
      <c r="N16" s="52">
        <v>0.5323328725902313</v>
      </c>
      <c r="O16" s="46">
        <v>1</v>
      </c>
      <c r="P16" s="59"/>
      <c r="Q16" s="60">
        <v>1</v>
      </c>
      <c r="R16" s="86">
        <v>2216.1</v>
      </c>
      <c r="S16" s="44">
        <v>888812.09092</v>
      </c>
      <c r="T16" s="51">
        <v>445433.621</v>
      </c>
      <c r="U16" s="52">
        <v>0.004998212927208344</v>
      </c>
      <c r="V16" s="46">
        <v>1</v>
      </c>
      <c r="W16" s="59"/>
      <c r="X16" s="60">
        <v>1</v>
      </c>
      <c r="Y16" s="44">
        <v>52680.59592</v>
      </c>
      <c r="Z16" s="55">
        <v>0</v>
      </c>
      <c r="AA16" s="55">
        <v>39717.39592</v>
      </c>
      <c r="AB16" s="55">
        <v>0</v>
      </c>
      <c r="AC16" s="55">
        <v>836131.495</v>
      </c>
      <c r="AD16" s="55">
        <v>572361.115</v>
      </c>
      <c r="AE16" s="55">
        <v>134152.234</v>
      </c>
      <c r="AF16" s="55">
        <v>129618.14600000001</v>
      </c>
      <c r="AG16" s="55">
        <v>12961.814600000002</v>
      </c>
      <c r="AH16" s="55">
        <v>52679.21052000001</v>
      </c>
      <c r="AI16" s="90">
        <v>0.10001068831828529</v>
      </c>
      <c r="AJ16" s="58">
        <v>1.5</v>
      </c>
      <c r="AK16" s="59"/>
      <c r="AL16" s="60">
        <v>1.5</v>
      </c>
      <c r="AM16" s="61">
        <v>39073.1</v>
      </c>
      <c r="AN16" s="59">
        <v>39840.8</v>
      </c>
      <c r="AO16" s="88">
        <v>0.9807308086183008</v>
      </c>
      <c r="AP16" s="63">
        <v>1.5</v>
      </c>
      <c r="AQ16" s="59"/>
      <c r="AR16" s="92">
        <v>1.5</v>
      </c>
      <c r="AS16" s="87">
        <v>6</v>
      </c>
    </row>
    <row r="17" spans="1:45" s="8" customFormat="1" ht="12.75">
      <c r="A17" s="66" t="s">
        <v>66</v>
      </c>
      <c r="B17" s="67">
        <v>0</v>
      </c>
      <c r="C17" s="67">
        <v>241.19</v>
      </c>
      <c r="D17" s="67">
        <v>0</v>
      </c>
      <c r="E17" s="68">
        <v>0</v>
      </c>
      <c r="F17" s="69"/>
      <c r="G17" s="70">
        <v>1</v>
      </c>
      <c r="H17" s="71">
        <v>1</v>
      </c>
      <c r="I17" s="67">
        <v>0</v>
      </c>
      <c r="J17" s="72">
        <v>255456.517</v>
      </c>
      <c r="K17" s="73">
        <v>176160.417</v>
      </c>
      <c r="L17" s="67">
        <v>43951.205</v>
      </c>
      <c r="M17" s="67"/>
      <c r="N17" s="68">
        <v>0</v>
      </c>
      <c r="O17" s="69"/>
      <c r="P17" s="70">
        <v>1</v>
      </c>
      <c r="Q17" s="71">
        <v>1</v>
      </c>
      <c r="R17" s="74">
        <v>0</v>
      </c>
      <c r="S17" s="67">
        <v>255697.707</v>
      </c>
      <c r="T17" s="73">
        <v>145161.437</v>
      </c>
      <c r="U17" s="68">
        <v>0</v>
      </c>
      <c r="V17" s="69"/>
      <c r="W17" s="70">
        <v>1</v>
      </c>
      <c r="X17" s="71">
        <v>1</v>
      </c>
      <c r="Y17" s="67">
        <v>241.19</v>
      </c>
      <c r="Z17" s="75">
        <v>0</v>
      </c>
      <c r="AA17" s="75">
        <v>241.19</v>
      </c>
      <c r="AB17" s="75">
        <v>0</v>
      </c>
      <c r="AC17" s="75">
        <v>255456.517</v>
      </c>
      <c r="AD17" s="75">
        <v>176160.417</v>
      </c>
      <c r="AE17" s="75">
        <v>43951.205</v>
      </c>
      <c r="AF17" s="75">
        <v>35344.895000000004</v>
      </c>
      <c r="AG17" s="75">
        <v>3534.4895000000006</v>
      </c>
      <c r="AH17" s="75">
        <v>3775.6795000000006</v>
      </c>
      <c r="AI17" s="76">
        <v>0</v>
      </c>
      <c r="AJ17" s="77"/>
      <c r="AK17" s="78">
        <v>1.5</v>
      </c>
      <c r="AL17" s="71">
        <v>1.5</v>
      </c>
      <c r="AM17" s="79">
        <v>9516.3</v>
      </c>
      <c r="AN17" s="70">
        <v>10110.3</v>
      </c>
      <c r="AO17" s="80">
        <v>0.9412480341829619</v>
      </c>
      <c r="AP17" s="77"/>
      <c r="AQ17" s="78">
        <v>1.5</v>
      </c>
      <c r="AR17" s="81">
        <v>1.5</v>
      </c>
      <c r="AS17" s="82">
        <v>6</v>
      </c>
    </row>
    <row r="18" spans="1:45" s="8" customFormat="1" ht="12.75">
      <c r="A18" s="66" t="s">
        <v>67</v>
      </c>
      <c r="B18" s="67">
        <v>0</v>
      </c>
      <c r="C18" s="67">
        <v>0</v>
      </c>
      <c r="D18" s="67">
        <v>0</v>
      </c>
      <c r="E18" s="68">
        <v>0</v>
      </c>
      <c r="F18" s="69"/>
      <c r="G18" s="70">
        <v>1</v>
      </c>
      <c r="H18" s="71">
        <v>1</v>
      </c>
      <c r="I18" s="67">
        <v>0</v>
      </c>
      <c r="J18" s="72">
        <v>195116.593</v>
      </c>
      <c r="K18" s="73">
        <v>167849.509</v>
      </c>
      <c r="L18" s="67">
        <v>15456.783</v>
      </c>
      <c r="M18" s="67"/>
      <c r="N18" s="68">
        <v>0</v>
      </c>
      <c r="O18" s="69"/>
      <c r="P18" s="70">
        <v>1</v>
      </c>
      <c r="Q18" s="71">
        <v>1</v>
      </c>
      <c r="R18" s="74">
        <v>0</v>
      </c>
      <c r="S18" s="67">
        <v>195116.593</v>
      </c>
      <c r="T18" s="73">
        <v>110054.949</v>
      </c>
      <c r="U18" s="68">
        <v>0</v>
      </c>
      <c r="V18" s="69"/>
      <c r="W18" s="70">
        <v>1</v>
      </c>
      <c r="X18" s="71">
        <v>1</v>
      </c>
      <c r="Y18" s="67">
        <v>0</v>
      </c>
      <c r="Z18" s="75">
        <v>0</v>
      </c>
      <c r="AA18" s="75">
        <v>0</v>
      </c>
      <c r="AB18" s="75">
        <v>0</v>
      </c>
      <c r="AC18" s="75">
        <v>195116.593</v>
      </c>
      <c r="AD18" s="75">
        <v>167849.509</v>
      </c>
      <c r="AE18" s="75">
        <v>15456.783</v>
      </c>
      <c r="AF18" s="75">
        <v>11810.301000000003</v>
      </c>
      <c r="AG18" s="75">
        <v>590.5150500000002</v>
      </c>
      <c r="AH18" s="75">
        <v>590.5150500000002</v>
      </c>
      <c r="AI18" s="76">
        <v>0</v>
      </c>
      <c r="AJ18" s="69"/>
      <c r="AK18" s="78">
        <v>1.5</v>
      </c>
      <c r="AL18" s="71">
        <v>1.5</v>
      </c>
      <c r="AM18" s="79">
        <v>6604.1</v>
      </c>
      <c r="AN18" s="70">
        <v>6828.9</v>
      </c>
      <c r="AO18" s="80">
        <v>0.9670810818726296</v>
      </c>
      <c r="AP18" s="69"/>
      <c r="AQ18" s="78">
        <v>1.5</v>
      </c>
      <c r="AR18" s="81">
        <v>1.5</v>
      </c>
      <c r="AS18" s="82">
        <v>6</v>
      </c>
    </row>
    <row r="19" spans="1:46" s="8" customFormat="1" ht="12.75">
      <c r="A19" s="66" t="s">
        <v>68</v>
      </c>
      <c r="B19" s="67">
        <v>0</v>
      </c>
      <c r="C19" s="67">
        <v>2749.1937799999996</v>
      </c>
      <c r="D19" s="67">
        <v>0</v>
      </c>
      <c r="E19" s="68">
        <v>0</v>
      </c>
      <c r="F19" s="69"/>
      <c r="G19" s="70">
        <v>1</v>
      </c>
      <c r="H19" s="71">
        <v>1</v>
      </c>
      <c r="I19" s="67">
        <v>0</v>
      </c>
      <c r="J19" s="72">
        <v>250897.033</v>
      </c>
      <c r="K19" s="73">
        <v>184507.033</v>
      </c>
      <c r="L19" s="67">
        <v>38573.071</v>
      </c>
      <c r="M19" s="67"/>
      <c r="N19" s="68">
        <v>0</v>
      </c>
      <c r="O19" s="69"/>
      <c r="P19" s="70">
        <v>1</v>
      </c>
      <c r="Q19" s="71">
        <v>1</v>
      </c>
      <c r="R19" s="74">
        <v>0</v>
      </c>
      <c r="S19" s="67">
        <v>253646.22678</v>
      </c>
      <c r="T19" s="73">
        <v>135129.192</v>
      </c>
      <c r="U19" s="68">
        <v>0</v>
      </c>
      <c r="V19" s="69"/>
      <c r="W19" s="70">
        <v>1</v>
      </c>
      <c r="X19" s="71">
        <v>1</v>
      </c>
      <c r="Y19" s="67">
        <v>2749.1937799999996</v>
      </c>
      <c r="Z19" s="75">
        <v>0</v>
      </c>
      <c r="AA19" s="75">
        <v>2749.1937799999996</v>
      </c>
      <c r="AB19" s="75">
        <v>0</v>
      </c>
      <c r="AC19" s="75">
        <v>250897.033</v>
      </c>
      <c r="AD19" s="75">
        <v>184507.033</v>
      </c>
      <c r="AE19" s="75">
        <v>38573.071</v>
      </c>
      <c r="AF19" s="75">
        <v>27816.928999999996</v>
      </c>
      <c r="AG19" s="75">
        <v>2781.6929</v>
      </c>
      <c r="AH19" s="75">
        <v>5530.88668</v>
      </c>
      <c r="AI19" s="76">
        <v>0</v>
      </c>
      <c r="AJ19" s="77"/>
      <c r="AK19" s="78">
        <v>1.5</v>
      </c>
      <c r="AL19" s="71">
        <v>1.5</v>
      </c>
      <c r="AM19" s="79">
        <v>9931.4</v>
      </c>
      <c r="AN19" s="70">
        <v>10680.7</v>
      </c>
      <c r="AO19" s="80">
        <v>0.9298454221165279</v>
      </c>
      <c r="AP19" s="77"/>
      <c r="AQ19" s="78">
        <v>1.5</v>
      </c>
      <c r="AR19" s="81">
        <v>1.5</v>
      </c>
      <c r="AS19" s="82">
        <v>6</v>
      </c>
      <c r="AT19" s="83"/>
    </row>
    <row r="20" spans="1:45" s="8" customFormat="1" ht="12.75">
      <c r="A20" s="66" t="s">
        <v>69</v>
      </c>
      <c r="B20" s="67">
        <v>0</v>
      </c>
      <c r="C20" s="67">
        <v>1625.5</v>
      </c>
      <c r="D20" s="67">
        <v>0</v>
      </c>
      <c r="E20" s="68">
        <v>0</v>
      </c>
      <c r="F20" s="69"/>
      <c r="G20" s="70">
        <v>1</v>
      </c>
      <c r="H20" s="71">
        <v>1</v>
      </c>
      <c r="I20" s="67">
        <v>0</v>
      </c>
      <c r="J20" s="72">
        <v>130620.464</v>
      </c>
      <c r="K20" s="73">
        <v>99307.674</v>
      </c>
      <c r="L20" s="67">
        <v>19810.477</v>
      </c>
      <c r="M20" s="67"/>
      <c r="N20" s="68">
        <v>0</v>
      </c>
      <c r="O20" s="69"/>
      <c r="P20" s="70">
        <v>1</v>
      </c>
      <c r="Q20" s="71">
        <v>1</v>
      </c>
      <c r="R20" s="74">
        <v>0</v>
      </c>
      <c r="S20" s="67">
        <v>132245.964</v>
      </c>
      <c r="T20" s="73">
        <v>71938.309</v>
      </c>
      <c r="U20" s="68">
        <v>0</v>
      </c>
      <c r="V20" s="69"/>
      <c r="W20" s="70">
        <v>1</v>
      </c>
      <c r="X20" s="71">
        <v>1</v>
      </c>
      <c r="Y20" s="67">
        <v>1625.5</v>
      </c>
      <c r="Z20" s="75">
        <v>0</v>
      </c>
      <c r="AA20" s="75">
        <v>1625.5</v>
      </c>
      <c r="AB20" s="75">
        <v>0</v>
      </c>
      <c r="AC20" s="75">
        <v>130620.464</v>
      </c>
      <c r="AD20" s="75">
        <v>99307.674</v>
      </c>
      <c r="AE20" s="75">
        <v>19810.477</v>
      </c>
      <c r="AF20" s="75">
        <v>11502.31300000001</v>
      </c>
      <c r="AG20" s="75">
        <v>575.1156500000005</v>
      </c>
      <c r="AH20" s="75">
        <v>2200.6156500000006</v>
      </c>
      <c r="AI20" s="76">
        <v>0</v>
      </c>
      <c r="AJ20" s="69"/>
      <c r="AK20" s="78">
        <v>1.5</v>
      </c>
      <c r="AL20" s="71">
        <v>1.5</v>
      </c>
      <c r="AM20" s="79">
        <v>6789.3</v>
      </c>
      <c r="AN20" s="70">
        <v>8229.4</v>
      </c>
      <c r="AO20" s="80">
        <v>0.8250054681993828</v>
      </c>
      <c r="AP20" s="69"/>
      <c r="AQ20" s="78">
        <v>1.5</v>
      </c>
      <c r="AR20" s="81">
        <v>1.5</v>
      </c>
      <c r="AS20" s="82">
        <v>6</v>
      </c>
    </row>
    <row r="21" spans="1:46" s="8" customFormat="1" ht="12.75">
      <c r="A21" s="66" t="s">
        <v>70</v>
      </c>
      <c r="B21" s="67">
        <v>2100</v>
      </c>
      <c r="C21" s="67">
        <v>2100</v>
      </c>
      <c r="D21" s="67">
        <v>0</v>
      </c>
      <c r="E21" s="68">
        <v>1</v>
      </c>
      <c r="F21" s="69"/>
      <c r="G21" s="70">
        <v>1</v>
      </c>
      <c r="H21" s="71">
        <v>1</v>
      </c>
      <c r="I21" s="67">
        <v>0</v>
      </c>
      <c r="J21" s="72">
        <v>378585.827</v>
      </c>
      <c r="K21" s="73">
        <v>258298.127</v>
      </c>
      <c r="L21" s="67">
        <v>72857.861</v>
      </c>
      <c r="M21" s="67"/>
      <c r="N21" s="68">
        <v>0</v>
      </c>
      <c r="O21" s="69"/>
      <c r="P21" s="70">
        <v>1</v>
      </c>
      <c r="Q21" s="71">
        <v>1</v>
      </c>
      <c r="R21" s="74">
        <v>0</v>
      </c>
      <c r="S21" s="67">
        <v>380685.827</v>
      </c>
      <c r="T21" s="73">
        <v>222213.868</v>
      </c>
      <c r="U21" s="68">
        <v>0</v>
      </c>
      <c r="V21" s="69"/>
      <c r="W21" s="70">
        <v>1</v>
      </c>
      <c r="X21" s="71">
        <v>1</v>
      </c>
      <c r="Y21" s="67">
        <v>2100</v>
      </c>
      <c r="Z21" s="75">
        <v>0</v>
      </c>
      <c r="AA21" s="75">
        <v>0</v>
      </c>
      <c r="AB21" s="75">
        <v>0</v>
      </c>
      <c r="AC21" s="75">
        <v>378585.827</v>
      </c>
      <c r="AD21" s="75">
        <v>258298.127</v>
      </c>
      <c r="AE21" s="75">
        <v>72857.861</v>
      </c>
      <c r="AF21" s="75">
        <v>47429.83899999998</v>
      </c>
      <c r="AG21" s="75">
        <v>4742.983899999998</v>
      </c>
      <c r="AH21" s="75">
        <v>4742.983899999998</v>
      </c>
      <c r="AI21" s="76">
        <v>0.044275925119627774</v>
      </c>
      <c r="AJ21" s="77"/>
      <c r="AK21" s="78">
        <v>1.5</v>
      </c>
      <c r="AL21" s="71">
        <v>1.5</v>
      </c>
      <c r="AM21" s="79">
        <v>16040.9</v>
      </c>
      <c r="AN21" s="70">
        <v>18679.4</v>
      </c>
      <c r="AO21" s="80">
        <v>0.8587481396618735</v>
      </c>
      <c r="AP21" s="77"/>
      <c r="AQ21" s="78">
        <v>1.5</v>
      </c>
      <c r="AR21" s="81">
        <v>1.5</v>
      </c>
      <c r="AS21" s="82">
        <v>6</v>
      </c>
      <c r="AT21" s="83"/>
    </row>
    <row r="22" spans="1:45" s="8" customFormat="1" ht="12.75">
      <c r="A22" s="66" t="s">
        <v>71</v>
      </c>
      <c r="B22" s="67">
        <v>0</v>
      </c>
      <c r="C22" s="67">
        <v>1864.266</v>
      </c>
      <c r="D22" s="67">
        <v>0</v>
      </c>
      <c r="E22" s="68">
        <v>0</v>
      </c>
      <c r="F22" s="69"/>
      <c r="G22" s="70">
        <v>1</v>
      </c>
      <c r="H22" s="71">
        <v>1</v>
      </c>
      <c r="I22" s="67">
        <v>0</v>
      </c>
      <c r="J22" s="72">
        <v>180260.035</v>
      </c>
      <c r="K22" s="73">
        <v>140100.789</v>
      </c>
      <c r="L22" s="67">
        <v>28167.375</v>
      </c>
      <c r="M22" s="67"/>
      <c r="N22" s="68">
        <v>0</v>
      </c>
      <c r="O22" s="69"/>
      <c r="P22" s="70">
        <v>1</v>
      </c>
      <c r="Q22" s="71">
        <v>1</v>
      </c>
      <c r="R22" s="74">
        <v>0</v>
      </c>
      <c r="S22" s="67">
        <v>182124.301</v>
      </c>
      <c r="T22" s="73">
        <v>98191.325</v>
      </c>
      <c r="U22" s="68">
        <v>0</v>
      </c>
      <c r="V22" s="69"/>
      <c r="W22" s="70">
        <v>1</v>
      </c>
      <c r="X22" s="71">
        <v>1</v>
      </c>
      <c r="Y22" s="67">
        <v>1864.266</v>
      </c>
      <c r="Z22" s="75">
        <v>0</v>
      </c>
      <c r="AA22" s="75">
        <v>1864.266</v>
      </c>
      <c r="AB22" s="75">
        <v>0</v>
      </c>
      <c r="AC22" s="75">
        <v>180260.035</v>
      </c>
      <c r="AD22" s="75">
        <v>140100.789</v>
      </c>
      <c r="AE22" s="75">
        <v>28167.375</v>
      </c>
      <c r="AF22" s="75">
        <v>11991.871000000014</v>
      </c>
      <c r="AG22" s="75">
        <v>599.5935500000007</v>
      </c>
      <c r="AH22" s="75">
        <v>2463.859550000001</v>
      </c>
      <c r="AI22" s="76">
        <v>0</v>
      </c>
      <c r="AJ22" s="69"/>
      <c r="AK22" s="78">
        <v>1.5</v>
      </c>
      <c r="AL22" s="71">
        <v>1.5</v>
      </c>
      <c r="AM22" s="79">
        <v>8262.5</v>
      </c>
      <c r="AN22" s="70">
        <v>10064.1</v>
      </c>
      <c r="AO22" s="80">
        <v>0.8209874703152791</v>
      </c>
      <c r="AP22" s="69"/>
      <c r="AQ22" s="78">
        <v>1.5</v>
      </c>
      <c r="AR22" s="81">
        <v>1.5</v>
      </c>
      <c r="AS22" s="82">
        <v>6</v>
      </c>
    </row>
    <row r="23" spans="1:46" s="8" customFormat="1" ht="12.75">
      <c r="A23" s="66" t="s">
        <v>72</v>
      </c>
      <c r="B23" s="67">
        <v>1948.083</v>
      </c>
      <c r="C23" s="67">
        <v>8169.4464800000005</v>
      </c>
      <c r="D23" s="67">
        <v>0</v>
      </c>
      <c r="E23" s="68">
        <v>0.23845960736375374</v>
      </c>
      <c r="F23" s="69"/>
      <c r="G23" s="70">
        <v>1</v>
      </c>
      <c r="H23" s="71">
        <v>1</v>
      </c>
      <c r="I23" s="67">
        <v>0</v>
      </c>
      <c r="J23" s="72">
        <v>353676.62502</v>
      </c>
      <c r="K23" s="73">
        <v>232660.44502</v>
      </c>
      <c r="L23" s="67">
        <v>82120.152</v>
      </c>
      <c r="M23" s="67"/>
      <c r="N23" s="68">
        <v>0</v>
      </c>
      <c r="O23" s="69"/>
      <c r="P23" s="70">
        <v>1</v>
      </c>
      <c r="Q23" s="71">
        <v>1</v>
      </c>
      <c r="R23" s="74">
        <v>0</v>
      </c>
      <c r="S23" s="67">
        <v>361846.0715</v>
      </c>
      <c r="T23" s="73">
        <v>191785.417</v>
      </c>
      <c r="U23" s="68">
        <v>0</v>
      </c>
      <c r="V23" s="69"/>
      <c r="W23" s="70">
        <v>1</v>
      </c>
      <c r="X23" s="71">
        <v>1</v>
      </c>
      <c r="Y23" s="67">
        <v>8169.4464800000005</v>
      </c>
      <c r="Z23" s="75">
        <v>0</v>
      </c>
      <c r="AA23" s="75">
        <v>6221.363480000001</v>
      </c>
      <c r="AB23" s="75">
        <v>0</v>
      </c>
      <c r="AC23" s="75">
        <v>353676.62502</v>
      </c>
      <c r="AD23" s="75">
        <v>232660.44502</v>
      </c>
      <c r="AE23" s="75">
        <v>82120.152</v>
      </c>
      <c r="AF23" s="75">
        <v>38896.02799999996</v>
      </c>
      <c r="AG23" s="75">
        <v>3889.6027999999965</v>
      </c>
      <c r="AH23" s="75">
        <v>10110.966279999997</v>
      </c>
      <c r="AI23" s="76">
        <v>0.05008436851186968</v>
      </c>
      <c r="AJ23" s="77"/>
      <c r="AK23" s="78">
        <v>1.5</v>
      </c>
      <c r="AL23" s="71">
        <v>1.5</v>
      </c>
      <c r="AM23" s="79">
        <v>19077.8</v>
      </c>
      <c r="AN23" s="70">
        <v>19571.9</v>
      </c>
      <c r="AO23" s="80">
        <v>0.9747546226988691</v>
      </c>
      <c r="AP23" s="77"/>
      <c r="AQ23" s="78">
        <v>1.5</v>
      </c>
      <c r="AR23" s="81">
        <v>1.5</v>
      </c>
      <c r="AS23" s="82">
        <v>6</v>
      </c>
      <c r="AT23" s="83"/>
    </row>
    <row r="24" spans="1:46" s="8" customFormat="1" ht="12.75">
      <c r="A24" s="89" t="s">
        <v>73</v>
      </c>
      <c r="B24" s="44">
        <v>0</v>
      </c>
      <c r="C24" s="44">
        <v>7983.206</v>
      </c>
      <c r="D24" s="44">
        <v>0</v>
      </c>
      <c r="E24" s="52">
        <v>0</v>
      </c>
      <c r="F24" s="46">
        <v>1</v>
      </c>
      <c r="G24" s="59"/>
      <c r="H24" s="60">
        <v>1</v>
      </c>
      <c r="I24" s="44">
        <v>0</v>
      </c>
      <c r="J24" s="50">
        <v>234733.914</v>
      </c>
      <c r="K24" s="51">
        <v>181963.314</v>
      </c>
      <c r="L24" s="44">
        <v>36268.525</v>
      </c>
      <c r="M24" s="44"/>
      <c r="N24" s="52">
        <v>0</v>
      </c>
      <c r="O24" s="46">
        <v>1</v>
      </c>
      <c r="P24" s="59"/>
      <c r="Q24" s="60">
        <v>1</v>
      </c>
      <c r="R24" s="86">
        <v>0</v>
      </c>
      <c r="S24" s="44">
        <v>242717.12</v>
      </c>
      <c r="T24" s="51">
        <v>125324.461</v>
      </c>
      <c r="U24" s="52">
        <v>0</v>
      </c>
      <c r="V24" s="46">
        <v>1</v>
      </c>
      <c r="W24" s="59"/>
      <c r="X24" s="60">
        <v>1</v>
      </c>
      <c r="Y24" s="44">
        <v>7983.206</v>
      </c>
      <c r="Z24" s="55">
        <v>0</v>
      </c>
      <c r="AA24" s="55">
        <v>7983.206</v>
      </c>
      <c r="AB24" s="55">
        <v>0</v>
      </c>
      <c r="AC24" s="55">
        <v>234733.914</v>
      </c>
      <c r="AD24" s="55">
        <v>181963.314</v>
      </c>
      <c r="AE24" s="55">
        <v>36268.525</v>
      </c>
      <c r="AF24" s="55">
        <v>16502.074999999975</v>
      </c>
      <c r="AG24" s="55">
        <v>825.1037499999989</v>
      </c>
      <c r="AH24" s="55">
        <v>8808.309749999999</v>
      </c>
      <c r="AI24" s="90">
        <v>0</v>
      </c>
      <c r="AJ24" s="58">
        <v>1.5</v>
      </c>
      <c r="AK24" s="91"/>
      <c r="AL24" s="60">
        <v>1.5</v>
      </c>
      <c r="AM24" s="61">
        <v>9947.7</v>
      </c>
      <c r="AN24" s="59">
        <v>11232.8</v>
      </c>
      <c r="AO24" s="88">
        <v>0.8855939747881206</v>
      </c>
      <c r="AP24" s="63">
        <v>1.5</v>
      </c>
      <c r="AQ24" s="91"/>
      <c r="AR24" s="92">
        <v>1.5</v>
      </c>
      <c r="AS24" s="87">
        <v>6</v>
      </c>
      <c r="AT24" s="83"/>
    </row>
    <row r="25" spans="1:45" s="8" customFormat="1" ht="12.75">
      <c r="A25" s="66" t="s">
        <v>74</v>
      </c>
      <c r="B25" s="67">
        <v>1774.564</v>
      </c>
      <c r="C25" s="67">
        <v>730.4257</v>
      </c>
      <c r="D25" s="67">
        <v>1774.564</v>
      </c>
      <c r="E25" s="68">
        <v>0.7084116952656532</v>
      </c>
      <c r="F25" s="69"/>
      <c r="G25" s="70">
        <v>1</v>
      </c>
      <c r="H25" s="71">
        <v>1</v>
      </c>
      <c r="I25" s="67">
        <v>1760.9</v>
      </c>
      <c r="J25" s="72">
        <v>380466.892</v>
      </c>
      <c r="K25" s="73">
        <v>275080.892</v>
      </c>
      <c r="L25" s="67">
        <v>71095.7</v>
      </c>
      <c r="M25" s="67"/>
      <c r="N25" s="68">
        <v>0.051352714907714425</v>
      </c>
      <c r="O25" s="69"/>
      <c r="P25" s="70">
        <v>1</v>
      </c>
      <c r="Q25" s="71">
        <v>1</v>
      </c>
      <c r="R25" s="74">
        <v>51.7</v>
      </c>
      <c r="S25" s="67">
        <v>381197.3177</v>
      </c>
      <c r="T25" s="73">
        <v>229321.411</v>
      </c>
      <c r="U25" s="68">
        <v>0.00034040949037507866</v>
      </c>
      <c r="V25" s="69"/>
      <c r="W25" s="70">
        <v>1</v>
      </c>
      <c r="X25" s="71">
        <v>1</v>
      </c>
      <c r="Y25" s="67">
        <v>730.4257</v>
      </c>
      <c r="Z25" s="75">
        <v>0</v>
      </c>
      <c r="AA25" s="75">
        <v>730.4257</v>
      </c>
      <c r="AB25" s="75">
        <v>0</v>
      </c>
      <c r="AC25" s="75">
        <v>380466.892</v>
      </c>
      <c r="AD25" s="75">
        <v>275080.892</v>
      </c>
      <c r="AE25" s="75">
        <v>71095.7</v>
      </c>
      <c r="AF25" s="75">
        <v>34290.3</v>
      </c>
      <c r="AG25" s="75">
        <v>3429.0300000000007</v>
      </c>
      <c r="AH25" s="75">
        <v>4159.4557</v>
      </c>
      <c r="AI25" s="76">
        <v>0</v>
      </c>
      <c r="AJ25" s="77"/>
      <c r="AK25" s="78">
        <v>1.5</v>
      </c>
      <c r="AL25" s="71">
        <v>1.5</v>
      </c>
      <c r="AM25" s="79">
        <v>11412.2</v>
      </c>
      <c r="AN25" s="70">
        <v>15701.6</v>
      </c>
      <c r="AO25" s="80">
        <v>0.7268176491567738</v>
      </c>
      <c r="AP25" s="77"/>
      <c r="AQ25" s="78">
        <v>1.5</v>
      </c>
      <c r="AR25" s="81">
        <v>1.5</v>
      </c>
      <c r="AS25" s="82">
        <v>6</v>
      </c>
    </row>
    <row r="26" spans="1:45" s="8" customFormat="1" ht="12.75">
      <c r="A26" s="66" t="s">
        <v>75</v>
      </c>
      <c r="B26" s="67">
        <v>0</v>
      </c>
      <c r="C26" s="67">
        <v>3617.8</v>
      </c>
      <c r="D26" s="67">
        <v>0</v>
      </c>
      <c r="E26" s="68">
        <v>0</v>
      </c>
      <c r="F26" s="69"/>
      <c r="G26" s="70">
        <v>1</v>
      </c>
      <c r="H26" s="71">
        <v>1</v>
      </c>
      <c r="I26" s="67">
        <v>0</v>
      </c>
      <c r="J26" s="72">
        <v>263238.598</v>
      </c>
      <c r="K26" s="73">
        <v>203292.289</v>
      </c>
      <c r="L26" s="67">
        <v>36384.733</v>
      </c>
      <c r="M26" s="67"/>
      <c r="N26" s="68">
        <v>0</v>
      </c>
      <c r="O26" s="69"/>
      <c r="P26" s="70">
        <v>1</v>
      </c>
      <c r="Q26" s="71">
        <v>1</v>
      </c>
      <c r="R26" s="74">
        <v>0</v>
      </c>
      <c r="S26" s="67">
        <v>266856.398</v>
      </c>
      <c r="T26" s="73">
        <v>148568.877</v>
      </c>
      <c r="U26" s="68">
        <v>0</v>
      </c>
      <c r="V26" s="69"/>
      <c r="W26" s="70">
        <v>1</v>
      </c>
      <c r="X26" s="71">
        <v>1</v>
      </c>
      <c r="Y26" s="67">
        <v>3617.8</v>
      </c>
      <c r="Z26" s="75">
        <v>0</v>
      </c>
      <c r="AA26" s="75">
        <v>3617.8</v>
      </c>
      <c r="AB26" s="75">
        <v>0</v>
      </c>
      <c r="AC26" s="75">
        <v>263238.598</v>
      </c>
      <c r="AD26" s="75">
        <v>203292.289</v>
      </c>
      <c r="AE26" s="75">
        <v>36384.733</v>
      </c>
      <c r="AF26" s="75">
        <v>23561.57600000001</v>
      </c>
      <c r="AG26" s="75">
        <v>1178.0788000000005</v>
      </c>
      <c r="AH26" s="75">
        <v>4795.8788</v>
      </c>
      <c r="AI26" s="76">
        <v>0</v>
      </c>
      <c r="AJ26" s="69"/>
      <c r="AK26" s="78">
        <v>1.5</v>
      </c>
      <c r="AL26" s="71">
        <v>1.5</v>
      </c>
      <c r="AM26" s="79">
        <v>11549.1</v>
      </c>
      <c r="AN26" s="70">
        <v>11911.4</v>
      </c>
      <c r="AO26" s="80">
        <v>0.9695837600953708</v>
      </c>
      <c r="AP26" s="69"/>
      <c r="AQ26" s="78">
        <v>1.5</v>
      </c>
      <c r="AR26" s="81">
        <v>1.5</v>
      </c>
      <c r="AS26" s="82">
        <v>6</v>
      </c>
    </row>
    <row r="27" spans="1:45" s="8" customFormat="1" ht="12.75">
      <c r="A27" s="66" t="s">
        <v>76</v>
      </c>
      <c r="B27" s="67">
        <v>0</v>
      </c>
      <c r="C27" s="67">
        <v>3416.951</v>
      </c>
      <c r="D27" s="67">
        <v>0</v>
      </c>
      <c r="E27" s="68">
        <v>0</v>
      </c>
      <c r="F27" s="69"/>
      <c r="G27" s="70">
        <v>1</v>
      </c>
      <c r="H27" s="71">
        <v>1</v>
      </c>
      <c r="I27" s="67">
        <v>0</v>
      </c>
      <c r="J27" s="72">
        <v>253467.017</v>
      </c>
      <c r="K27" s="73">
        <v>193125.817</v>
      </c>
      <c r="L27" s="67">
        <v>39647.017</v>
      </c>
      <c r="M27" s="67"/>
      <c r="N27" s="68">
        <v>0</v>
      </c>
      <c r="O27" s="69"/>
      <c r="P27" s="70">
        <v>1</v>
      </c>
      <c r="Q27" s="71">
        <v>1</v>
      </c>
      <c r="R27" s="74">
        <v>0</v>
      </c>
      <c r="S27" s="67">
        <v>256883.968</v>
      </c>
      <c r="T27" s="73">
        <v>144278.334</v>
      </c>
      <c r="U27" s="68">
        <v>0</v>
      </c>
      <c r="V27" s="69"/>
      <c r="W27" s="70">
        <v>1</v>
      </c>
      <c r="X27" s="71">
        <v>1</v>
      </c>
      <c r="Y27" s="67">
        <v>3416.951</v>
      </c>
      <c r="Z27" s="75">
        <v>0</v>
      </c>
      <c r="AA27" s="75">
        <v>3416.951</v>
      </c>
      <c r="AB27" s="75">
        <v>0</v>
      </c>
      <c r="AC27" s="75">
        <v>253467.017</v>
      </c>
      <c r="AD27" s="75">
        <v>193125.817</v>
      </c>
      <c r="AE27" s="75">
        <v>39647.017</v>
      </c>
      <c r="AF27" s="75">
        <v>20694.182999999983</v>
      </c>
      <c r="AG27" s="75">
        <v>1034.7091499999992</v>
      </c>
      <c r="AH27" s="75">
        <v>4451.66015</v>
      </c>
      <c r="AI27" s="76">
        <v>0</v>
      </c>
      <c r="AJ27" s="69"/>
      <c r="AK27" s="78">
        <v>1.5</v>
      </c>
      <c r="AL27" s="71">
        <v>1.5</v>
      </c>
      <c r="AM27" s="79">
        <v>8002.1</v>
      </c>
      <c r="AN27" s="70">
        <v>10503.3</v>
      </c>
      <c r="AO27" s="80">
        <v>0.7618653185189418</v>
      </c>
      <c r="AP27" s="69"/>
      <c r="AQ27" s="78">
        <v>1.5</v>
      </c>
      <c r="AR27" s="81">
        <v>1.5</v>
      </c>
      <c r="AS27" s="82">
        <v>6</v>
      </c>
    </row>
    <row r="28" spans="1:45" s="8" customFormat="1" ht="12.75">
      <c r="A28" s="66" t="s">
        <v>77</v>
      </c>
      <c r="B28" s="67">
        <v>0</v>
      </c>
      <c r="C28" s="67">
        <v>1603.633</v>
      </c>
      <c r="D28" s="67">
        <v>0</v>
      </c>
      <c r="E28" s="68">
        <v>0</v>
      </c>
      <c r="F28" s="69"/>
      <c r="G28" s="70">
        <v>1</v>
      </c>
      <c r="H28" s="71">
        <v>1</v>
      </c>
      <c r="I28" s="67">
        <v>0</v>
      </c>
      <c r="J28" s="72">
        <v>177762.781</v>
      </c>
      <c r="K28" s="73">
        <v>145522.781</v>
      </c>
      <c r="L28" s="67">
        <v>21296.004</v>
      </c>
      <c r="M28" s="67"/>
      <c r="N28" s="68">
        <v>0</v>
      </c>
      <c r="O28" s="69"/>
      <c r="P28" s="70">
        <v>1</v>
      </c>
      <c r="Q28" s="71">
        <v>1</v>
      </c>
      <c r="R28" s="74">
        <v>0</v>
      </c>
      <c r="S28" s="67">
        <v>179366.414</v>
      </c>
      <c r="T28" s="73">
        <v>103006.195</v>
      </c>
      <c r="U28" s="68">
        <v>0</v>
      </c>
      <c r="V28" s="69"/>
      <c r="W28" s="70">
        <v>1</v>
      </c>
      <c r="X28" s="71">
        <v>1</v>
      </c>
      <c r="Y28" s="67">
        <v>1603.633</v>
      </c>
      <c r="Z28" s="75">
        <v>0</v>
      </c>
      <c r="AA28" s="75">
        <v>1603.633</v>
      </c>
      <c r="AB28" s="75">
        <v>0</v>
      </c>
      <c r="AC28" s="75">
        <v>177762.781</v>
      </c>
      <c r="AD28" s="75">
        <v>145522.781</v>
      </c>
      <c r="AE28" s="75">
        <v>21296.004</v>
      </c>
      <c r="AF28" s="75">
        <v>10943.996</v>
      </c>
      <c r="AG28" s="75">
        <v>547.1998</v>
      </c>
      <c r="AH28" s="75">
        <v>2150.8328</v>
      </c>
      <c r="AI28" s="76">
        <v>0</v>
      </c>
      <c r="AJ28" s="69"/>
      <c r="AK28" s="78">
        <v>1.5</v>
      </c>
      <c r="AL28" s="71">
        <v>1.5</v>
      </c>
      <c r="AM28" s="79">
        <v>9343.4</v>
      </c>
      <c r="AN28" s="70">
        <v>10406.8</v>
      </c>
      <c r="AO28" s="80">
        <v>0.8978168120844063</v>
      </c>
      <c r="AP28" s="69"/>
      <c r="AQ28" s="78">
        <v>1.5</v>
      </c>
      <c r="AR28" s="81">
        <v>1.5</v>
      </c>
      <c r="AS28" s="82">
        <v>6</v>
      </c>
    </row>
    <row r="29" spans="1:45" s="8" customFormat="1" ht="12.75">
      <c r="A29" s="66" t="s">
        <v>78</v>
      </c>
      <c r="B29" s="67">
        <v>0</v>
      </c>
      <c r="C29" s="67">
        <v>3176.2522599999998</v>
      </c>
      <c r="D29" s="67">
        <v>0</v>
      </c>
      <c r="E29" s="68">
        <v>0</v>
      </c>
      <c r="F29" s="69"/>
      <c r="G29" s="70">
        <v>1</v>
      </c>
      <c r="H29" s="71">
        <v>1</v>
      </c>
      <c r="I29" s="67">
        <v>0</v>
      </c>
      <c r="J29" s="72">
        <v>250682.03258</v>
      </c>
      <c r="K29" s="73">
        <v>197920.03258</v>
      </c>
      <c r="L29" s="67">
        <v>33408.571</v>
      </c>
      <c r="M29" s="67"/>
      <c r="N29" s="68">
        <v>0</v>
      </c>
      <c r="O29" s="69"/>
      <c r="P29" s="70">
        <v>1</v>
      </c>
      <c r="Q29" s="71">
        <v>1</v>
      </c>
      <c r="R29" s="74">
        <v>0</v>
      </c>
      <c r="S29" s="67">
        <v>253858.28484</v>
      </c>
      <c r="T29" s="73">
        <v>131554.067</v>
      </c>
      <c r="U29" s="68">
        <v>0</v>
      </c>
      <c r="V29" s="69"/>
      <c r="W29" s="70">
        <v>1</v>
      </c>
      <c r="X29" s="71">
        <v>1</v>
      </c>
      <c r="Y29" s="67">
        <v>3176.2522599999998</v>
      </c>
      <c r="Z29" s="75">
        <v>0</v>
      </c>
      <c r="AA29" s="75">
        <v>3176.2522599999998</v>
      </c>
      <c r="AB29" s="75">
        <v>0</v>
      </c>
      <c r="AC29" s="75">
        <v>250682.03258</v>
      </c>
      <c r="AD29" s="75">
        <v>197920.03258</v>
      </c>
      <c r="AE29" s="75">
        <v>33408.571</v>
      </c>
      <c r="AF29" s="75">
        <v>19353.428999999996</v>
      </c>
      <c r="AG29" s="75">
        <v>967.6714499999998</v>
      </c>
      <c r="AH29" s="75">
        <v>4143.923709999999</v>
      </c>
      <c r="AI29" s="76">
        <v>0</v>
      </c>
      <c r="AJ29" s="69"/>
      <c r="AK29" s="78">
        <v>1.5</v>
      </c>
      <c r="AL29" s="71">
        <v>1.5</v>
      </c>
      <c r="AM29" s="79">
        <v>10472</v>
      </c>
      <c r="AN29" s="70">
        <v>11394.1</v>
      </c>
      <c r="AO29" s="80">
        <v>0.9190721513765896</v>
      </c>
      <c r="AP29" s="69"/>
      <c r="AQ29" s="78">
        <v>1.5</v>
      </c>
      <c r="AR29" s="81">
        <v>1.5</v>
      </c>
      <c r="AS29" s="82">
        <v>6</v>
      </c>
    </row>
    <row r="30" spans="1:45" s="8" customFormat="1" ht="12.75">
      <c r="A30" s="66" t="s">
        <v>79</v>
      </c>
      <c r="B30" s="67">
        <v>1000</v>
      </c>
      <c r="C30" s="67">
        <v>1000</v>
      </c>
      <c r="D30" s="67">
        <v>0</v>
      </c>
      <c r="E30" s="68">
        <v>1</v>
      </c>
      <c r="F30" s="69"/>
      <c r="G30" s="70">
        <v>1</v>
      </c>
      <c r="H30" s="71">
        <v>1</v>
      </c>
      <c r="I30" s="67">
        <v>0</v>
      </c>
      <c r="J30" s="72">
        <v>300505.97</v>
      </c>
      <c r="K30" s="73">
        <v>221947.07</v>
      </c>
      <c r="L30" s="67">
        <v>52428.286</v>
      </c>
      <c r="M30" s="67"/>
      <c r="N30" s="68">
        <v>0</v>
      </c>
      <c r="O30" s="69"/>
      <c r="P30" s="70">
        <v>1</v>
      </c>
      <c r="Q30" s="71">
        <v>1</v>
      </c>
      <c r="R30" s="74">
        <v>0</v>
      </c>
      <c r="S30" s="67">
        <v>301505.97</v>
      </c>
      <c r="T30" s="73">
        <v>174312.437</v>
      </c>
      <c r="U30" s="68">
        <v>0</v>
      </c>
      <c r="V30" s="69"/>
      <c r="W30" s="70">
        <v>1</v>
      </c>
      <c r="X30" s="71">
        <v>1</v>
      </c>
      <c r="Y30" s="67">
        <v>1000</v>
      </c>
      <c r="Z30" s="75">
        <v>0</v>
      </c>
      <c r="AA30" s="75">
        <v>0</v>
      </c>
      <c r="AB30" s="75">
        <v>0</v>
      </c>
      <c r="AC30" s="75">
        <v>300505.97</v>
      </c>
      <c r="AD30" s="75">
        <v>221947.07</v>
      </c>
      <c r="AE30" s="75">
        <v>52428.286</v>
      </c>
      <c r="AF30" s="75">
        <v>26130.613999999965</v>
      </c>
      <c r="AG30" s="75">
        <v>2613.061399999997</v>
      </c>
      <c r="AH30" s="75">
        <v>2613.061399999997</v>
      </c>
      <c r="AI30" s="76">
        <v>0.03826928827619593</v>
      </c>
      <c r="AJ30" s="77"/>
      <c r="AK30" s="78">
        <v>1.5</v>
      </c>
      <c r="AL30" s="71">
        <v>1.5</v>
      </c>
      <c r="AM30" s="79">
        <v>14162.1</v>
      </c>
      <c r="AN30" s="70">
        <v>15738.5</v>
      </c>
      <c r="AO30" s="80">
        <v>0.8998379769355402</v>
      </c>
      <c r="AP30" s="77"/>
      <c r="AQ30" s="78">
        <v>1.5</v>
      </c>
      <c r="AR30" s="81">
        <v>1.5</v>
      </c>
      <c r="AS30" s="82">
        <v>6</v>
      </c>
    </row>
    <row r="31" spans="1:45" s="8" customFormat="1" ht="12.75">
      <c r="A31" s="66" t="s">
        <v>80</v>
      </c>
      <c r="B31" s="67">
        <v>0</v>
      </c>
      <c r="C31" s="67">
        <v>136.546</v>
      </c>
      <c r="D31" s="67">
        <v>0</v>
      </c>
      <c r="E31" s="68">
        <v>0</v>
      </c>
      <c r="F31" s="69"/>
      <c r="G31" s="70">
        <v>1</v>
      </c>
      <c r="H31" s="71">
        <v>1</v>
      </c>
      <c r="I31" s="67">
        <v>0</v>
      </c>
      <c r="J31" s="72">
        <v>210955.49</v>
      </c>
      <c r="K31" s="73">
        <v>182591.49</v>
      </c>
      <c r="L31" s="67">
        <v>18198.272</v>
      </c>
      <c r="M31" s="67"/>
      <c r="N31" s="68">
        <v>0</v>
      </c>
      <c r="O31" s="69"/>
      <c r="P31" s="70">
        <v>1</v>
      </c>
      <c r="Q31" s="71">
        <v>1</v>
      </c>
      <c r="R31" s="74">
        <v>0</v>
      </c>
      <c r="S31" s="67">
        <v>211092.036</v>
      </c>
      <c r="T31" s="73">
        <v>116184.169</v>
      </c>
      <c r="U31" s="68">
        <v>0</v>
      </c>
      <c r="V31" s="69"/>
      <c r="W31" s="70">
        <v>1</v>
      </c>
      <c r="X31" s="71">
        <v>1</v>
      </c>
      <c r="Y31" s="67">
        <v>136.546</v>
      </c>
      <c r="Z31" s="75">
        <v>0</v>
      </c>
      <c r="AA31" s="75">
        <v>0</v>
      </c>
      <c r="AB31" s="75">
        <v>0</v>
      </c>
      <c r="AC31" s="75">
        <v>210955.49</v>
      </c>
      <c r="AD31" s="75">
        <v>182591.49</v>
      </c>
      <c r="AE31" s="75">
        <v>18198.272</v>
      </c>
      <c r="AF31" s="75">
        <v>10165.728</v>
      </c>
      <c r="AG31" s="75">
        <v>508.28639999999996</v>
      </c>
      <c r="AH31" s="75">
        <v>508.28639999999996</v>
      </c>
      <c r="AI31" s="76">
        <v>0.013431994245763806</v>
      </c>
      <c r="AJ31" s="69"/>
      <c r="AK31" s="78">
        <v>1.5</v>
      </c>
      <c r="AL31" s="71">
        <v>1.5</v>
      </c>
      <c r="AM31" s="79">
        <v>6516.4</v>
      </c>
      <c r="AN31" s="70">
        <v>9659.6</v>
      </c>
      <c r="AO31" s="80">
        <v>0.6746035032506521</v>
      </c>
      <c r="AP31" s="69"/>
      <c r="AQ31" s="78">
        <v>1.5</v>
      </c>
      <c r="AR31" s="81">
        <v>1.5</v>
      </c>
      <c r="AS31" s="82">
        <v>6</v>
      </c>
    </row>
    <row r="32" spans="1:45" s="8" customFormat="1" ht="12.75">
      <c r="A32" s="66" t="s">
        <v>81</v>
      </c>
      <c r="B32" s="67">
        <v>0</v>
      </c>
      <c r="C32" s="67">
        <v>797.4945</v>
      </c>
      <c r="D32" s="67">
        <v>0</v>
      </c>
      <c r="E32" s="68">
        <v>0</v>
      </c>
      <c r="F32" s="69"/>
      <c r="G32" s="70">
        <v>1</v>
      </c>
      <c r="H32" s="71">
        <v>1</v>
      </c>
      <c r="I32" s="67">
        <v>0</v>
      </c>
      <c r="J32" s="72">
        <v>428946.45306</v>
      </c>
      <c r="K32" s="73">
        <v>312622.45306</v>
      </c>
      <c r="L32" s="67">
        <v>82365.573</v>
      </c>
      <c r="M32" s="67"/>
      <c r="N32" s="68">
        <v>0</v>
      </c>
      <c r="O32" s="69"/>
      <c r="P32" s="70">
        <v>1</v>
      </c>
      <c r="Q32" s="71">
        <v>1</v>
      </c>
      <c r="R32" s="74">
        <v>0</v>
      </c>
      <c r="S32" s="67">
        <v>429743.94756</v>
      </c>
      <c r="T32" s="73">
        <v>227606.896</v>
      </c>
      <c r="U32" s="68">
        <v>0</v>
      </c>
      <c r="V32" s="69"/>
      <c r="W32" s="70">
        <v>1</v>
      </c>
      <c r="X32" s="71">
        <v>1</v>
      </c>
      <c r="Y32" s="67">
        <v>797.4945</v>
      </c>
      <c r="Z32" s="75">
        <v>0</v>
      </c>
      <c r="AA32" s="75">
        <v>797.4945</v>
      </c>
      <c r="AB32" s="75">
        <v>0</v>
      </c>
      <c r="AC32" s="75">
        <v>428946.45306</v>
      </c>
      <c r="AD32" s="75">
        <v>312622.45306</v>
      </c>
      <c r="AE32" s="75">
        <v>82365.573</v>
      </c>
      <c r="AF32" s="75">
        <v>33958.426999999996</v>
      </c>
      <c r="AG32" s="75">
        <v>1697.9213499999998</v>
      </c>
      <c r="AH32" s="75">
        <v>2495.41585</v>
      </c>
      <c r="AI32" s="76">
        <v>0</v>
      </c>
      <c r="AJ32" s="69"/>
      <c r="AK32" s="78">
        <v>1.5</v>
      </c>
      <c r="AL32" s="71">
        <v>1.5</v>
      </c>
      <c r="AM32" s="79">
        <v>12791.5</v>
      </c>
      <c r="AN32" s="70">
        <v>16999.2</v>
      </c>
      <c r="AO32" s="80">
        <v>0.7524765871335122</v>
      </c>
      <c r="AP32" s="69"/>
      <c r="AQ32" s="78">
        <v>1.5</v>
      </c>
      <c r="AR32" s="81">
        <v>1.5</v>
      </c>
      <c r="AS32" s="82">
        <v>6</v>
      </c>
    </row>
    <row r="33" spans="1:46" s="8" customFormat="1" ht="12.75">
      <c r="A33" s="66" t="s">
        <v>82</v>
      </c>
      <c r="B33" s="67">
        <v>2373.838</v>
      </c>
      <c r="C33" s="67">
        <v>4931.80555</v>
      </c>
      <c r="D33" s="67">
        <v>0</v>
      </c>
      <c r="E33" s="68">
        <v>0.48133244020539295</v>
      </c>
      <c r="F33" s="69"/>
      <c r="G33" s="70">
        <v>1</v>
      </c>
      <c r="H33" s="71">
        <v>1</v>
      </c>
      <c r="I33" s="67">
        <v>0</v>
      </c>
      <c r="J33" s="72">
        <v>522049.287</v>
      </c>
      <c r="K33" s="73">
        <v>384965.287</v>
      </c>
      <c r="L33" s="67">
        <v>78826.875</v>
      </c>
      <c r="M33" s="67"/>
      <c r="N33" s="68">
        <v>0</v>
      </c>
      <c r="O33" s="69"/>
      <c r="P33" s="70">
        <v>1</v>
      </c>
      <c r="Q33" s="71">
        <v>1</v>
      </c>
      <c r="R33" s="74">
        <v>0</v>
      </c>
      <c r="S33" s="67">
        <v>526981.0925500001</v>
      </c>
      <c r="T33" s="73">
        <v>307905.543</v>
      </c>
      <c r="U33" s="68">
        <v>0</v>
      </c>
      <c r="V33" s="69"/>
      <c r="W33" s="70">
        <v>1</v>
      </c>
      <c r="X33" s="71">
        <v>1</v>
      </c>
      <c r="Y33" s="67">
        <v>4931.80555</v>
      </c>
      <c r="Z33" s="75">
        <v>0</v>
      </c>
      <c r="AA33" s="75">
        <v>2557.96755</v>
      </c>
      <c r="AB33" s="75">
        <v>2373.838</v>
      </c>
      <c r="AC33" s="75">
        <v>522049.287</v>
      </c>
      <c r="AD33" s="75">
        <v>384965.287</v>
      </c>
      <c r="AE33" s="75">
        <v>78826.875</v>
      </c>
      <c r="AF33" s="75">
        <v>58257.125</v>
      </c>
      <c r="AG33" s="75">
        <v>5825.712500000001</v>
      </c>
      <c r="AH33" s="75">
        <v>10757.51805</v>
      </c>
      <c r="AI33" s="76">
        <v>0</v>
      </c>
      <c r="AJ33" s="77"/>
      <c r="AK33" s="78">
        <v>1.5</v>
      </c>
      <c r="AL33" s="71">
        <v>1.5</v>
      </c>
      <c r="AM33" s="79">
        <v>19091</v>
      </c>
      <c r="AN33" s="70">
        <v>19556.3</v>
      </c>
      <c r="AO33" s="80">
        <v>0.9762071557503209</v>
      </c>
      <c r="AP33" s="77"/>
      <c r="AQ33" s="78">
        <v>1.5</v>
      </c>
      <c r="AR33" s="81">
        <v>1.5</v>
      </c>
      <c r="AS33" s="82">
        <v>6</v>
      </c>
      <c r="AT33" s="83"/>
    </row>
    <row r="34" spans="1:45" s="8" customFormat="1" ht="12.75">
      <c r="A34" s="66" t="s">
        <v>83</v>
      </c>
      <c r="B34" s="67">
        <v>0</v>
      </c>
      <c r="C34" s="67">
        <v>1418.146</v>
      </c>
      <c r="D34" s="67">
        <v>0</v>
      </c>
      <c r="E34" s="68">
        <v>0</v>
      </c>
      <c r="F34" s="69"/>
      <c r="G34" s="70">
        <v>1</v>
      </c>
      <c r="H34" s="71">
        <v>1</v>
      </c>
      <c r="I34" s="67">
        <v>0</v>
      </c>
      <c r="J34" s="72">
        <v>113976.519</v>
      </c>
      <c r="K34" s="73">
        <v>80985.519</v>
      </c>
      <c r="L34" s="67">
        <v>20373.905</v>
      </c>
      <c r="M34" s="67"/>
      <c r="N34" s="68">
        <v>0</v>
      </c>
      <c r="O34" s="69"/>
      <c r="P34" s="70">
        <v>1</v>
      </c>
      <c r="Q34" s="71">
        <v>1</v>
      </c>
      <c r="R34" s="74">
        <v>0</v>
      </c>
      <c r="S34" s="67">
        <v>115394.665</v>
      </c>
      <c r="T34" s="73">
        <v>60791.179</v>
      </c>
      <c r="U34" s="68">
        <v>0</v>
      </c>
      <c r="V34" s="69"/>
      <c r="W34" s="70">
        <v>1</v>
      </c>
      <c r="X34" s="71">
        <v>1</v>
      </c>
      <c r="Y34" s="67">
        <v>1418.146</v>
      </c>
      <c r="Z34" s="75">
        <v>0</v>
      </c>
      <c r="AA34" s="75">
        <v>1418.146</v>
      </c>
      <c r="AB34" s="75">
        <v>0</v>
      </c>
      <c r="AC34" s="75">
        <v>113976.519</v>
      </c>
      <c r="AD34" s="75">
        <v>80985.519</v>
      </c>
      <c r="AE34" s="75">
        <v>20373.905</v>
      </c>
      <c r="AF34" s="75">
        <v>12617.095000000001</v>
      </c>
      <c r="AG34" s="75">
        <v>630.8547500000001</v>
      </c>
      <c r="AH34" s="75">
        <v>2049.00075</v>
      </c>
      <c r="AI34" s="76">
        <v>0</v>
      </c>
      <c r="AJ34" s="69"/>
      <c r="AK34" s="78">
        <v>1.5</v>
      </c>
      <c r="AL34" s="71">
        <v>1.5</v>
      </c>
      <c r="AM34" s="79">
        <v>5973.7</v>
      </c>
      <c r="AN34" s="70">
        <v>7481.6</v>
      </c>
      <c r="AO34" s="80">
        <v>0.7984522027373823</v>
      </c>
      <c r="AP34" s="69"/>
      <c r="AQ34" s="78">
        <v>1.5</v>
      </c>
      <c r="AR34" s="81">
        <v>1.5</v>
      </c>
      <c r="AS34" s="82">
        <v>6</v>
      </c>
    </row>
    <row r="35" spans="1:46" s="8" customFormat="1" ht="12.75">
      <c r="A35" s="89" t="s">
        <v>84</v>
      </c>
      <c r="B35" s="44">
        <v>0</v>
      </c>
      <c r="C35" s="44">
        <v>5257.6774000000005</v>
      </c>
      <c r="D35" s="44">
        <v>0</v>
      </c>
      <c r="E35" s="52">
        <v>0</v>
      </c>
      <c r="F35" s="46">
        <v>1</v>
      </c>
      <c r="G35" s="59"/>
      <c r="H35" s="60">
        <v>1</v>
      </c>
      <c r="I35" s="44">
        <v>0</v>
      </c>
      <c r="J35" s="50">
        <v>237231.117</v>
      </c>
      <c r="K35" s="51">
        <v>172825.717</v>
      </c>
      <c r="L35" s="44">
        <v>35325.912</v>
      </c>
      <c r="M35" s="44"/>
      <c r="N35" s="52">
        <v>0</v>
      </c>
      <c r="O35" s="46">
        <v>1</v>
      </c>
      <c r="P35" s="59"/>
      <c r="Q35" s="60">
        <v>1</v>
      </c>
      <c r="R35" s="86">
        <v>0</v>
      </c>
      <c r="S35" s="44">
        <v>242488.7944</v>
      </c>
      <c r="T35" s="51">
        <v>125966.507</v>
      </c>
      <c r="U35" s="52">
        <v>0</v>
      </c>
      <c r="V35" s="46">
        <v>1</v>
      </c>
      <c r="W35" s="59"/>
      <c r="X35" s="60">
        <v>1</v>
      </c>
      <c r="Y35" s="44">
        <v>5257.6774000000005</v>
      </c>
      <c r="Z35" s="55">
        <v>0</v>
      </c>
      <c r="AA35" s="55">
        <v>5257.6774000000005</v>
      </c>
      <c r="AB35" s="55">
        <v>0</v>
      </c>
      <c r="AC35" s="55">
        <v>237231.117</v>
      </c>
      <c r="AD35" s="55">
        <v>172825.717</v>
      </c>
      <c r="AE35" s="55">
        <v>35325.912</v>
      </c>
      <c r="AF35" s="55">
        <v>29079.487999999998</v>
      </c>
      <c r="AG35" s="55">
        <v>1453.9744</v>
      </c>
      <c r="AH35" s="55">
        <v>6711.651800000001</v>
      </c>
      <c r="AI35" s="90">
        <v>0</v>
      </c>
      <c r="AJ35" s="58">
        <v>1.5</v>
      </c>
      <c r="AK35" s="91"/>
      <c r="AL35" s="60">
        <v>1.5</v>
      </c>
      <c r="AM35" s="61">
        <v>10088.1</v>
      </c>
      <c r="AN35" s="59">
        <v>11010.2</v>
      </c>
      <c r="AO35" s="88">
        <v>0.9162503860057037</v>
      </c>
      <c r="AP35" s="63">
        <v>1.5</v>
      </c>
      <c r="AQ35" s="91"/>
      <c r="AR35" s="92">
        <v>1.5</v>
      </c>
      <c r="AS35" s="87">
        <v>6</v>
      </c>
      <c r="AT35" s="83"/>
    </row>
    <row r="36" spans="1:45" s="8" customFormat="1" ht="12.75">
      <c r="A36" s="66" t="s">
        <v>85</v>
      </c>
      <c r="B36" s="67">
        <v>0</v>
      </c>
      <c r="C36" s="67">
        <v>1523.277</v>
      </c>
      <c r="D36" s="67">
        <v>0</v>
      </c>
      <c r="E36" s="68">
        <v>0</v>
      </c>
      <c r="F36" s="69"/>
      <c r="G36" s="70">
        <v>1</v>
      </c>
      <c r="H36" s="71">
        <v>1</v>
      </c>
      <c r="I36" s="67">
        <v>0</v>
      </c>
      <c r="J36" s="72">
        <v>302524.097</v>
      </c>
      <c r="K36" s="73">
        <v>226712.697</v>
      </c>
      <c r="L36" s="67">
        <v>41460.692</v>
      </c>
      <c r="M36" s="67"/>
      <c r="N36" s="68">
        <v>0</v>
      </c>
      <c r="O36" s="69"/>
      <c r="P36" s="70">
        <v>1</v>
      </c>
      <c r="Q36" s="71">
        <v>1</v>
      </c>
      <c r="R36" s="74">
        <v>0</v>
      </c>
      <c r="S36" s="67">
        <v>304047.374</v>
      </c>
      <c r="T36" s="73">
        <v>181012.631</v>
      </c>
      <c r="U36" s="68">
        <v>0</v>
      </c>
      <c r="V36" s="69"/>
      <c r="W36" s="70">
        <v>1</v>
      </c>
      <c r="X36" s="71">
        <v>1</v>
      </c>
      <c r="Y36" s="67">
        <v>1523.277</v>
      </c>
      <c r="Z36" s="75">
        <v>0</v>
      </c>
      <c r="AA36" s="75">
        <v>1523.277</v>
      </c>
      <c r="AB36" s="75">
        <v>0</v>
      </c>
      <c r="AC36" s="75">
        <v>302524.097</v>
      </c>
      <c r="AD36" s="75">
        <v>226712.697</v>
      </c>
      <c r="AE36" s="75">
        <v>41460.692</v>
      </c>
      <c r="AF36" s="75">
        <v>34350.70800000002</v>
      </c>
      <c r="AG36" s="75">
        <v>1717.5354000000011</v>
      </c>
      <c r="AH36" s="75">
        <v>3240.812400000001</v>
      </c>
      <c r="AI36" s="76">
        <v>0</v>
      </c>
      <c r="AJ36" s="69"/>
      <c r="AK36" s="78">
        <v>1.5</v>
      </c>
      <c r="AL36" s="71">
        <v>1.5</v>
      </c>
      <c r="AM36" s="79">
        <v>12574</v>
      </c>
      <c r="AN36" s="70">
        <v>14688.5</v>
      </c>
      <c r="AO36" s="80">
        <v>0.8560438438233993</v>
      </c>
      <c r="AP36" s="69"/>
      <c r="AQ36" s="78">
        <v>1.5</v>
      </c>
      <c r="AR36" s="81">
        <v>1.5</v>
      </c>
      <c r="AS36" s="82">
        <v>6</v>
      </c>
    </row>
    <row r="37" spans="1:45" s="8" customFormat="1" ht="12.75">
      <c r="A37" s="66" t="s">
        <v>86</v>
      </c>
      <c r="B37" s="67">
        <v>0</v>
      </c>
      <c r="C37" s="67">
        <v>1999.23596</v>
      </c>
      <c r="D37" s="67">
        <v>0</v>
      </c>
      <c r="E37" s="68">
        <v>0</v>
      </c>
      <c r="F37" s="69"/>
      <c r="G37" s="70">
        <v>1</v>
      </c>
      <c r="H37" s="71">
        <v>1</v>
      </c>
      <c r="I37" s="67">
        <v>0</v>
      </c>
      <c r="J37" s="72">
        <v>205686.47933</v>
      </c>
      <c r="K37" s="73">
        <v>143499.218</v>
      </c>
      <c r="L37" s="67">
        <v>41815.41</v>
      </c>
      <c r="M37" s="67"/>
      <c r="N37" s="68">
        <v>0</v>
      </c>
      <c r="O37" s="69"/>
      <c r="P37" s="70">
        <v>1</v>
      </c>
      <c r="Q37" s="71">
        <v>1</v>
      </c>
      <c r="R37" s="74">
        <v>0</v>
      </c>
      <c r="S37" s="67">
        <v>207685.71529</v>
      </c>
      <c r="T37" s="73">
        <v>111839.738</v>
      </c>
      <c r="U37" s="68">
        <v>0</v>
      </c>
      <c r="V37" s="69"/>
      <c r="W37" s="70">
        <v>1</v>
      </c>
      <c r="X37" s="71">
        <v>1</v>
      </c>
      <c r="Y37" s="67">
        <v>1999.23596</v>
      </c>
      <c r="Z37" s="75">
        <v>0</v>
      </c>
      <c r="AA37" s="75">
        <v>1999.23596</v>
      </c>
      <c r="AB37" s="75">
        <v>0</v>
      </c>
      <c r="AC37" s="75">
        <v>205686.47933</v>
      </c>
      <c r="AD37" s="75">
        <v>143499.218</v>
      </c>
      <c r="AE37" s="75">
        <v>41815.41</v>
      </c>
      <c r="AF37" s="75">
        <v>20371.851330000005</v>
      </c>
      <c r="AG37" s="75">
        <v>1018.5925665000003</v>
      </c>
      <c r="AH37" s="75">
        <v>3017.8285265000004</v>
      </c>
      <c r="AI37" s="76">
        <v>0</v>
      </c>
      <c r="AJ37" s="69"/>
      <c r="AK37" s="78">
        <v>1.5</v>
      </c>
      <c r="AL37" s="71">
        <v>1.5</v>
      </c>
      <c r="AM37" s="79">
        <v>10877.6</v>
      </c>
      <c r="AN37" s="70">
        <v>11180.2</v>
      </c>
      <c r="AO37" s="80">
        <v>0.972934294556448</v>
      </c>
      <c r="AP37" s="69"/>
      <c r="AQ37" s="78">
        <v>1.5</v>
      </c>
      <c r="AR37" s="81">
        <v>1.5</v>
      </c>
      <c r="AS37" s="82">
        <v>6</v>
      </c>
    </row>
    <row r="38" spans="1:45" s="8" customFormat="1" ht="12.75">
      <c r="A38" s="66" t="s">
        <v>87</v>
      </c>
      <c r="B38" s="67">
        <v>0</v>
      </c>
      <c r="C38" s="67">
        <v>6688.975</v>
      </c>
      <c r="D38" s="67">
        <v>0</v>
      </c>
      <c r="E38" s="68">
        <v>0</v>
      </c>
      <c r="F38" s="69"/>
      <c r="G38" s="70">
        <v>1</v>
      </c>
      <c r="H38" s="71">
        <v>1</v>
      </c>
      <c r="I38" s="67">
        <v>0</v>
      </c>
      <c r="J38" s="72">
        <v>320767.608</v>
      </c>
      <c r="K38" s="73">
        <v>237997.608</v>
      </c>
      <c r="L38" s="67">
        <v>57317.414</v>
      </c>
      <c r="M38" s="67"/>
      <c r="N38" s="68">
        <v>0</v>
      </c>
      <c r="O38" s="69"/>
      <c r="P38" s="70">
        <v>1</v>
      </c>
      <c r="Q38" s="71">
        <v>1</v>
      </c>
      <c r="R38" s="74">
        <v>0</v>
      </c>
      <c r="S38" s="67">
        <v>327456.583</v>
      </c>
      <c r="T38" s="73">
        <v>182199.016</v>
      </c>
      <c r="U38" s="68">
        <v>0</v>
      </c>
      <c r="V38" s="69"/>
      <c r="W38" s="70">
        <v>1</v>
      </c>
      <c r="X38" s="71">
        <v>1</v>
      </c>
      <c r="Y38" s="67">
        <v>6688.975</v>
      </c>
      <c r="Z38" s="75">
        <v>0</v>
      </c>
      <c r="AA38" s="75">
        <v>6688.975</v>
      </c>
      <c r="AB38" s="75">
        <v>0</v>
      </c>
      <c r="AC38" s="75">
        <v>320767.608</v>
      </c>
      <c r="AD38" s="75">
        <v>237997.608</v>
      </c>
      <c r="AE38" s="75">
        <v>57317.414</v>
      </c>
      <c r="AF38" s="75">
        <v>25452.586000000003</v>
      </c>
      <c r="AG38" s="75">
        <v>1272.6293000000003</v>
      </c>
      <c r="AH38" s="75">
        <v>7961.604300000001</v>
      </c>
      <c r="AI38" s="76">
        <v>0</v>
      </c>
      <c r="AJ38" s="69"/>
      <c r="AK38" s="78">
        <v>1.5</v>
      </c>
      <c r="AL38" s="71">
        <v>1.5</v>
      </c>
      <c r="AM38" s="79">
        <v>14773</v>
      </c>
      <c r="AN38" s="70">
        <v>15567.7</v>
      </c>
      <c r="AO38" s="80">
        <v>0.9489519967625275</v>
      </c>
      <c r="AP38" s="69"/>
      <c r="AQ38" s="78">
        <v>1.5</v>
      </c>
      <c r="AR38" s="81">
        <v>1.5</v>
      </c>
      <c r="AS38" s="82">
        <v>6</v>
      </c>
    </row>
    <row r="39" spans="1:46" ht="12.75">
      <c r="A39" s="66" t="s">
        <v>88</v>
      </c>
      <c r="B39" s="67">
        <v>0</v>
      </c>
      <c r="C39" s="67">
        <v>2690.19</v>
      </c>
      <c r="D39" s="67">
        <v>0</v>
      </c>
      <c r="E39" s="68">
        <v>0</v>
      </c>
      <c r="F39" s="69"/>
      <c r="G39" s="70">
        <v>1</v>
      </c>
      <c r="H39" s="71">
        <v>1</v>
      </c>
      <c r="I39" s="67">
        <v>5000</v>
      </c>
      <c r="J39" s="72">
        <v>392984.16294</v>
      </c>
      <c r="K39" s="73">
        <v>289683.50494</v>
      </c>
      <c r="L39" s="67">
        <v>59226.512</v>
      </c>
      <c r="M39" s="67"/>
      <c r="N39" s="68">
        <v>0.11344519301633209</v>
      </c>
      <c r="O39" s="69"/>
      <c r="P39" s="70">
        <v>1</v>
      </c>
      <c r="Q39" s="71">
        <v>1</v>
      </c>
      <c r="R39" s="74">
        <v>111</v>
      </c>
      <c r="S39" s="67">
        <v>395674.35294</v>
      </c>
      <c r="T39" s="73">
        <v>204138.248</v>
      </c>
      <c r="U39" s="68">
        <v>0.0005795252024926136</v>
      </c>
      <c r="V39" s="69"/>
      <c r="W39" s="70">
        <v>1</v>
      </c>
      <c r="X39" s="71">
        <v>1</v>
      </c>
      <c r="Y39" s="67">
        <v>2690.19</v>
      </c>
      <c r="Z39" s="75">
        <v>0</v>
      </c>
      <c r="AA39" s="75">
        <v>2690.19</v>
      </c>
      <c r="AB39" s="75">
        <v>0</v>
      </c>
      <c r="AC39" s="75">
        <v>392984.16294</v>
      </c>
      <c r="AD39" s="75">
        <v>289683.50494</v>
      </c>
      <c r="AE39" s="75">
        <v>59226.512</v>
      </c>
      <c r="AF39" s="75">
        <v>44074.14599999999</v>
      </c>
      <c r="AG39" s="75">
        <v>2203.7072999999996</v>
      </c>
      <c r="AH39" s="75">
        <v>4893.8973</v>
      </c>
      <c r="AI39" s="76">
        <v>0</v>
      </c>
      <c r="AJ39" s="77"/>
      <c r="AK39" s="78">
        <v>1.5</v>
      </c>
      <c r="AL39" s="71">
        <v>1.5</v>
      </c>
      <c r="AM39" s="79">
        <v>14468.4</v>
      </c>
      <c r="AN39" s="70">
        <v>18162.7</v>
      </c>
      <c r="AO39" s="80">
        <v>0.7965996245051671</v>
      </c>
      <c r="AP39" s="77"/>
      <c r="AQ39" s="78">
        <v>1.5</v>
      </c>
      <c r="AR39" s="81">
        <v>1.5</v>
      </c>
      <c r="AS39" s="82">
        <v>6</v>
      </c>
      <c r="AT39" s="83"/>
    </row>
    <row r="40" spans="1:45" ht="12.75">
      <c r="A40" s="93" t="s">
        <v>89</v>
      </c>
      <c r="B40" s="94">
        <v>0</v>
      </c>
      <c r="C40" s="94">
        <v>5131.4</v>
      </c>
      <c r="D40" s="94">
        <v>1940</v>
      </c>
      <c r="E40" s="45">
        <v>0</v>
      </c>
      <c r="F40" s="46">
        <v>1</v>
      </c>
      <c r="G40" s="47"/>
      <c r="H40" s="48">
        <v>1</v>
      </c>
      <c r="I40" s="94">
        <v>920</v>
      </c>
      <c r="J40" s="95">
        <v>473257.327</v>
      </c>
      <c r="K40" s="51">
        <v>314043.327</v>
      </c>
      <c r="L40" s="94">
        <v>93497.109</v>
      </c>
      <c r="M40" s="94"/>
      <c r="N40" s="45">
        <v>0.013999444982873581</v>
      </c>
      <c r="O40" s="46">
        <v>1</v>
      </c>
      <c r="P40" s="47"/>
      <c r="Q40" s="48">
        <v>1</v>
      </c>
      <c r="R40" s="96">
        <v>35.2</v>
      </c>
      <c r="S40" s="94">
        <v>478388.727</v>
      </c>
      <c r="T40" s="51">
        <v>262425.347</v>
      </c>
      <c r="U40" s="45">
        <v>0.00016299059590565773</v>
      </c>
      <c r="V40" s="46">
        <v>1</v>
      </c>
      <c r="W40" s="47"/>
      <c r="X40" s="48">
        <v>1</v>
      </c>
      <c r="Y40" s="94">
        <v>5131.4</v>
      </c>
      <c r="Z40" s="56">
        <v>0</v>
      </c>
      <c r="AA40" s="56">
        <v>7071.4</v>
      </c>
      <c r="AB40" s="56">
        <v>0</v>
      </c>
      <c r="AC40" s="56">
        <v>473257.327</v>
      </c>
      <c r="AD40" s="56">
        <v>314043.327</v>
      </c>
      <c r="AE40" s="56">
        <v>93497.109</v>
      </c>
      <c r="AF40" s="56">
        <v>65716.891</v>
      </c>
      <c r="AG40" s="56">
        <v>6571.6891000000005</v>
      </c>
      <c r="AH40" s="56">
        <v>13643.089100000001</v>
      </c>
      <c r="AI40" s="57">
        <v>0</v>
      </c>
      <c r="AJ40" s="63">
        <v>1.5</v>
      </c>
      <c r="AK40" s="47"/>
      <c r="AL40" s="48">
        <v>1.5</v>
      </c>
      <c r="AM40" s="97">
        <v>17796.7</v>
      </c>
      <c r="AN40" s="47">
        <v>19746</v>
      </c>
      <c r="AO40" s="62">
        <v>0.9012812721563861</v>
      </c>
      <c r="AP40" s="63">
        <v>1.5</v>
      </c>
      <c r="AQ40" s="47"/>
      <c r="AR40" s="64">
        <v>1.5</v>
      </c>
      <c r="AS40" s="65">
        <v>6</v>
      </c>
    </row>
    <row r="41" spans="1:45" ht="12.75">
      <c r="A41" s="84" t="s">
        <v>90</v>
      </c>
      <c r="B41" s="94">
        <v>36400</v>
      </c>
      <c r="C41" s="94">
        <v>3359.75406</v>
      </c>
      <c r="D41" s="94">
        <v>34400</v>
      </c>
      <c r="E41" s="52">
        <v>0.9639893295427889</v>
      </c>
      <c r="F41" s="46">
        <v>1</v>
      </c>
      <c r="G41" s="47"/>
      <c r="H41" s="48">
        <v>1</v>
      </c>
      <c r="I41" s="94">
        <v>25400</v>
      </c>
      <c r="J41" s="95">
        <v>177049.021</v>
      </c>
      <c r="K41" s="51">
        <v>100765.771</v>
      </c>
      <c r="L41" s="94">
        <v>33627.334</v>
      </c>
      <c r="M41" s="94"/>
      <c r="N41" s="52">
        <v>0.5954625379513593</v>
      </c>
      <c r="O41" s="46">
        <v>1</v>
      </c>
      <c r="P41" s="47"/>
      <c r="Q41" s="48">
        <v>1</v>
      </c>
      <c r="R41" s="96">
        <v>828</v>
      </c>
      <c r="S41" s="94">
        <v>180408.77506</v>
      </c>
      <c r="T41" s="51">
        <v>67086.131</v>
      </c>
      <c r="U41" s="45">
        <v>0.007306571487703778</v>
      </c>
      <c r="V41" s="46">
        <v>1</v>
      </c>
      <c r="W41" s="47"/>
      <c r="X41" s="48">
        <v>1</v>
      </c>
      <c r="Y41" s="94">
        <v>3359.75406</v>
      </c>
      <c r="Z41" s="56">
        <v>0</v>
      </c>
      <c r="AA41" s="56">
        <v>1359.75406</v>
      </c>
      <c r="AB41" s="56">
        <v>9913</v>
      </c>
      <c r="AC41" s="56">
        <v>177049.021</v>
      </c>
      <c r="AD41" s="56">
        <v>100765.771</v>
      </c>
      <c r="AE41" s="56">
        <v>33627.334</v>
      </c>
      <c r="AF41" s="56">
        <v>42655.91600000001</v>
      </c>
      <c r="AG41" s="56">
        <v>4265.591600000002</v>
      </c>
      <c r="AH41" s="56">
        <v>15538.345660000003</v>
      </c>
      <c r="AI41" s="98">
        <v>0</v>
      </c>
      <c r="AJ41" s="63">
        <v>1.5</v>
      </c>
      <c r="AK41" s="47"/>
      <c r="AL41" s="48">
        <v>1.5</v>
      </c>
      <c r="AM41" s="97">
        <v>8663</v>
      </c>
      <c r="AN41" s="47">
        <v>9378.4</v>
      </c>
      <c r="AO41" s="62">
        <v>0.9237183314851147</v>
      </c>
      <c r="AP41" s="63">
        <v>1.5</v>
      </c>
      <c r="AQ41" s="47"/>
      <c r="AR41" s="64">
        <v>1.5</v>
      </c>
      <c r="AS41" s="99">
        <v>6</v>
      </c>
    </row>
    <row r="42" spans="1:45" ht="13.5" thickBot="1">
      <c r="A42" s="84" t="s">
        <v>91</v>
      </c>
      <c r="B42" s="94">
        <v>0</v>
      </c>
      <c r="C42" s="94">
        <v>17795.478890000002</v>
      </c>
      <c r="D42" s="94">
        <v>10000</v>
      </c>
      <c r="E42" s="45">
        <v>0</v>
      </c>
      <c r="F42" s="46">
        <v>1</v>
      </c>
      <c r="G42" s="47"/>
      <c r="H42" s="48">
        <v>1</v>
      </c>
      <c r="I42" s="94">
        <v>27490</v>
      </c>
      <c r="J42" s="95">
        <v>241281.114</v>
      </c>
      <c r="K42" s="51">
        <v>138173.384</v>
      </c>
      <c r="L42" s="94">
        <v>39872.079</v>
      </c>
      <c r="M42" s="94"/>
      <c r="N42" s="45">
        <v>0.43472312793933277</v>
      </c>
      <c r="O42" s="46">
        <v>1</v>
      </c>
      <c r="P42" s="47"/>
      <c r="Q42" s="48">
        <v>1</v>
      </c>
      <c r="R42" s="100">
        <v>804.7</v>
      </c>
      <c r="S42" s="94">
        <v>259076.59289</v>
      </c>
      <c r="T42" s="51">
        <v>107019.184</v>
      </c>
      <c r="U42" s="45">
        <v>0.0052920801812565985</v>
      </c>
      <c r="V42" s="46">
        <v>1</v>
      </c>
      <c r="W42" s="47"/>
      <c r="X42" s="48">
        <v>1</v>
      </c>
      <c r="Y42" s="94">
        <v>17795.478890000002</v>
      </c>
      <c r="Z42" s="56">
        <v>0</v>
      </c>
      <c r="AA42" s="56">
        <v>27795.478890000002</v>
      </c>
      <c r="AB42" s="56">
        <v>0</v>
      </c>
      <c r="AC42" s="56">
        <v>241281.114</v>
      </c>
      <c r="AD42" s="56">
        <v>138173.384</v>
      </c>
      <c r="AE42" s="56">
        <v>39872.079</v>
      </c>
      <c r="AF42" s="56">
        <v>63235.65100000001</v>
      </c>
      <c r="AG42" s="56">
        <v>6323.565100000002</v>
      </c>
      <c r="AH42" s="56">
        <v>34119.043990000006</v>
      </c>
      <c r="AI42" s="90">
        <v>0</v>
      </c>
      <c r="AJ42" s="63">
        <v>1.5</v>
      </c>
      <c r="AK42" s="47"/>
      <c r="AL42" s="48">
        <v>1.5</v>
      </c>
      <c r="AM42" s="97">
        <v>6938</v>
      </c>
      <c r="AN42" s="47">
        <v>7625.4</v>
      </c>
      <c r="AO42" s="62">
        <v>0.9098539093031186</v>
      </c>
      <c r="AP42" s="63">
        <v>1.5</v>
      </c>
      <c r="AQ42" s="47"/>
      <c r="AR42" s="64">
        <v>1.5</v>
      </c>
      <c r="AS42" s="87">
        <v>6</v>
      </c>
    </row>
    <row r="43" spans="1:45" ht="14.25" thickBot="1" thickTop="1">
      <c r="A43" s="101" t="s">
        <v>92</v>
      </c>
      <c r="B43" s="102">
        <f>SUM(B10:B42)</f>
        <v>1926018.4149800001</v>
      </c>
      <c r="C43" s="102">
        <f>SUM(C10:C42)</f>
        <v>514611.77950999996</v>
      </c>
      <c r="D43" s="102">
        <f>SUM(D10:D42)</f>
        <v>1819578.34566</v>
      </c>
      <c r="E43" s="103"/>
      <c r="F43" s="103"/>
      <c r="G43" s="103"/>
      <c r="H43" s="104"/>
      <c r="I43" s="103">
        <f>SUM(I10:I42)</f>
        <v>2196031.1999999997</v>
      </c>
      <c r="J43" s="103">
        <f>SUM(J10:J42)</f>
        <v>16039782.803309994</v>
      </c>
      <c r="K43" s="103">
        <f>SUM(K10:K42)</f>
        <v>10068558.37498</v>
      </c>
      <c r="L43" s="103">
        <f>SUM(L10:L42)</f>
        <v>1823476.7330000002</v>
      </c>
      <c r="M43" s="103">
        <f>SUM(M10:M42)</f>
        <v>0</v>
      </c>
      <c r="N43" s="103"/>
      <c r="O43" s="103"/>
      <c r="P43" s="103"/>
      <c r="Q43" s="104"/>
      <c r="R43" s="105">
        <f>SUM(R10:R42)</f>
        <v>51800.299999999996</v>
      </c>
      <c r="S43" s="103">
        <f>SUM(S10:S42)</f>
        <v>16554394.582820004</v>
      </c>
      <c r="T43" s="103">
        <f>SUM(T10:T42)</f>
        <v>7843746.126499999</v>
      </c>
      <c r="U43" s="103"/>
      <c r="V43" s="103"/>
      <c r="W43" s="103"/>
      <c r="X43" s="104"/>
      <c r="Y43" s="106">
        <f aca="true" t="shared" si="0" ref="Y43:AE43">SUM(Y10:Y42)</f>
        <v>514611.77950999996</v>
      </c>
      <c r="Z43" s="107">
        <f t="shared" si="0"/>
        <v>0</v>
      </c>
      <c r="AA43" s="107">
        <f t="shared" si="0"/>
        <v>408035.1641899999</v>
      </c>
      <c r="AB43" s="107">
        <f t="shared" si="0"/>
        <v>12286.838</v>
      </c>
      <c r="AC43" s="107">
        <f t="shared" si="0"/>
        <v>16039782.803309994</v>
      </c>
      <c r="AD43" s="107">
        <f t="shared" si="0"/>
        <v>10068558.37498</v>
      </c>
      <c r="AE43" s="107">
        <f t="shared" si="0"/>
        <v>1823476.7330000002</v>
      </c>
      <c r="AF43" s="106"/>
      <c r="AG43" s="106"/>
      <c r="AH43" s="106"/>
      <c r="AI43" s="103"/>
      <c r="AJ43" s="103"/>
      <c r="AK43" s="103"/>
      <c r="AL43" s="103"/>
      <c r="AM43" s="107">
        <f>SUM(AM10:AM42)</f>
        <v>655725.4999999999</v>
      </c>
      <c r="AN43" s="107">
        <f>SUM(AN10:AN42)</f>
        <v>729673.2999999999</v>
      </c>
      <c r="AO43" s="103"/>
      <c r="AP43" s="103"/>
      <c r="AQ43" s="103"/>
      <c r="AR43" s="103"/>
      <c r="AS43" s="108"/>
    </row>
    <row r="44" ht="13.5" thickTop="1">
      <c r="J44" s="109">
        <f>J39-K39-L39</f>
        <v>44074.14599999999</v>
      </c>
    </row>
    <row r="46" spans="10:29" ht="12.75">
      <c r="J46" s="110">
        <f>(J24-K24-L24)/2</f>
        <v>8251.037499999988</v>
      </c>
      <c r="AC46">
        <f>22/33</f>
        <v>0.6666666666666666</v>
      </c>
    </row>
    <row r="47" ht="12.75">
      <c r="J47" s="111">
        <f>J39-K39-L39-I39</f>
        <v>39074.14599999999</v>
      </c>
    </row>
  </sheetData>
  <sheetProtection/>
  <mergeCells count="12">
    <mergeCell ref="B1:H3"/>
    <mergeCell ref="A4:A7"/>
    <mergeCell ref="B4:H4"/>
    <mergeCell ref="I4:Q4"/>
    <mergeCell ref="R4:X4"/>
    <mergeCell ref="Y4:AL4"/>
    <mergeCell ref="AM4:AR4"/>
    <mergeCell ref="B5:D5"/>
    <mergeCell ref="I5:K5"/>
    <mergeCell ref="R5:T5"/>
    <mergeCell ref="Y5:AA5"/>
    <mergeCell ref="AM5:AN5"/>
  </mergeCells>
  <printOptions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2015-04-27T14:16:29Z</dcterms:created>
  <dcterms:modified xsi:type="dcterms:W3CDTF">2015-04-30T06:01:08Z</dcterms:modified>
  <cp:category/>
  <cp:version/>
  <cp:contentType/>
  <cp:contentStatus/>
</cp:coreProperties>
</file>