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545" windowWidth="14805" windowHeight="6570" activeTab="1"/>
  </bookViews>
  <sheets>
    <sheet name="государственная собственность" sheetId="1" r:id="rId1"/>
    <sheet name="муниципальная собственность" sheetId="2" r:id="rId2"/>
  </sheets>
  <externalReferences>
    <externalReference r:id="rId3"/>
  </externalReferences>
  <definedNames>
    <definedName name="_xlnm._FilterDatabase" localSheetId="0" hidden="1">'государственная собственность'!$A$4:$P$243</definedName>
    <definedName name="_xlnm._FilterDatabase" localSheetId="1" hidden="1">'муниципальная собственность'!$A$4:$Q$265</definedName>
    <definedName name="_xlnm.Print_Titles" localSheetId="0">'государственная собственность'!$4:$5</definedName>
    <definedName name="_xlnm.Print_Titles" localSheetId="1">'муниципальная собственность'!$4:$5</definedName>
    <definedName name="_xlnm.Print_Area" localSheetId="0">'государственная собственность'!$A$1:$P$247</definedName>
    <definedName name="_xlnm.Print_Area" localSheetId="1">'муниципальная собственность'!$A$1:$P$275</definedName>
  </definedNames>
  <calcPr calcId="144525"/>
</workbook>
</file>

<file path=xl/calcChain.xml><?xml version="1.0" encoding="utf-8"?>
<calcChain xmlns="http://schemas.openxmlformats.org/spreadsheetml/2006/main">
  <c r="N8" i="2" l="1"/>
  <c r="O8" i="2"/>
  <c r="M8" i="2"/>
  <c r="N247" i="2"/>
  <c r="O244" i="2"/>
  <c r="N244" i="2"/>
  <c r="O109" i="1"/>
  <c r="N109" i="1"/>
  <c r="M109" i="1"/>
  <c r="M106" i="1"/>
  <c r="M89" i="1"/>
  <c r="M76" i="1"/>
  <c r="N58" i="1"/>
  <c r="N57" i="1" s="1"/>
  <c r="N56" i="1" s="1"/>
  <c r="O58" i="1"/>
  <c r="O57" i="1" s="1"/>
  <c r="O56" i="1" s="1"/>
  <c r="M58" i="1"/>
  <c r="M35" i="1"/>
  <c r="N28" i="1"/>
  <c r="N27" i="1" s="1"/>
  <c r="O28" i="1"/>
  <c r="O27" i="1" s="1"/>
  <c r="N15" i="1"/>
  <c r="N14" i="1" s="1"/>
  <c r="N13" i="1" s="1"/>
  <c r="N12" i="1" s="1"/>
  <c r="N11" i="1" s="1"/>
  <c r="N10" i="1" s="1"/>
  <c r="N9" i="1" s="1"/>
  <c r="N8" i="1" s="1"/>
  <c r="O15" i="1"/>
  <c r="O14" i="1" s="1"/>
  <c r="O13" i="1" s="1"/>
  <c r="O12" i="1" s="1"/>
  <c r="O11" i="1" s="1"/>
  <c r="O10" i="1" s="1"/>
  <c r="O9" i="1" s="1"/>
  <c r="O8" i="1" s="1"/>
  <c r="N102" i="1"/>
  <c r="N101" i="1" s="1"/>
  <c r="N100" i="1" s="1"/>
  <c r="N99" i="1" s="1"/>
  <c r="N98" i="1" s="1"/>
  <c r="N97" i="1" s="1"/>
  <c r="N96" i="1" s="1"/>
  <c r="N95" i="1" s="1"/>
  <c r="N94" i="1" s="1"/>
  <c r="N93" i="1" s="1"/>
  <c r="O102" i="1"/>
  <c r="O101" i="1" s="1"/>
  <c r="O100" i="1" s="1"/>
  <c r="O99" i="1" s="1"/>
  <c r="O98" i="1" s="1"/>
  <c r="O97" i="1" s="1"/>
  <c r="O96" i="1" s="1"/>
  <c r="O95" i="1" s="1"/>
  <c r="O94" i="1" s="1"/>
  <c r="O93" i="1" s="1"/>
  <c r="N106" i="1"/>
  <c r="O106" i="1"/>
  <c r="N112" i="1"/>
  <c r="O112" i="1"/>
  <c r="N116" i="1"/>
  <c r="O116" i="1"/>
  <c r="N118" i="1"/>
  <c r="O118" i="1"/>
  <c r="N129" i="1"/>
  <c r="N128" i="1" s="1"/>
  <c r="O129" i="1"/>
  <c r="O128" i="1" s="1"/>
  <c r="N132" i="1"/>
  <c r="N131" i="1" s="1"/>
  <c r="O132" i="1"/>
  <c r="O131" i="1" s="1"/>
  <c r="M132" i="1"/>
  <c r="N135" i="1"/>
  <c r="O135" i="1"/>
  <c r="N141" i="1"/>
  <c r="N140" i="1" s="1"/>
  <c r="O141" i="1"/>
  <c r="O140" i="1" s="1"/>
  <c r="N152" i="1"/>
  <c r="N151" i="1" s="1"/>
  <c r="N150" i="1" s="1"/>
  <c r="N149" i="1" s="1"/>
  <c r="N148" i="1" s="1"/>
  <c r="N147" i="1" s="1"/>
  <c r="N146" i="1" s="1"/>
  <c r="N145" i="1" s="1"/>
  <c r="N144" i="1" s="1"/>
  <c r="O152" i="1"/>
  <c r="O151" i="1" s="1"/>
  <c r="O150" i="1" s="1"/>
  <c r="O149" i="1" s="1"/>
  <c r="O148" i="1" s="1"/>
  <c r="O147" i="1" s="1"/>
  <c r="O146" i="1" s="1"/>
  <c r="O145" i="1" s="1"/>
  <c r="O144" i="1" s="1"/>
  <c r="N154" i="1"/>
  <c r="O154" i="1"/>
  <c r="N157" i="1"/>
  <c r="O157" i="1"/>
  <c r="N160" i="1"/>
  <c r="O160" i="1"/>
  <c r="N166" i="1"/>
  <c r="O166" i="1"/>
  <c r="N171" i="1"/>
  <c r="O171" i="1"/>
  <c r="N180" i="1"/>
  <c r="O180" i="1"/>
  <c r="N186" i="1"/>
  <c r="O186" i="1"/>
  <c r="N190" i="1"/>
  <c r="O190" i="1"/>
  <c r="N202" i="1"/>
  <c r="N201" i="1" s="1"/>
  <c r="N200" i="1" s="1"/>
  <c r="N199" i="1" s="1"/>
  <c r="N198" i="1" s="1"/>
  <c r="N197" i="1" s="1"/>
  <c r="N196" i="1" s="1"/>
  <c r="N195" i="1" s="1"/>
  <c r="N194" i="1" s="1"/>
  <c r="O202" i="1"/>
  <c r="O201" i="1" s="1"/>
  <c r="O200" i="1" s="1"/>
  <c r="O199" i="1" s="1"/>
  <c r="O198" i="1" s="1"/>
  <c r="O197" i="1" s="1"/>
  <c r="O196" i="1" s="1"/>
  <c r="O195" i="1" s="1"/>
  <c r="O194" i="1" s="1"/>
  <c r="N211" i="1"/>
  <c r="N210" i="1" s="1"/>
  <c r="N209" i="1" s="1"/>
  <c r="O211" i="1"/>
  <c r="O210" i="1" s="1"/>
  <c r="O209" i="1" s="1"/>
  <c r="N223" i="1"/>
  <c r="N222" i="1" s="1"/>
  <c r="N221" i="1" s="1"/>
  <c r="O223" i="1"/>
  <c r="O222" i="1" s="1"/>
  <c r="O221" i="1" s="1"/>
  <c r="N231" i="1"/>
  <c r="N230" i="1" s="1"/>
  <c r="N229" i="1" s="1"/>
  <c r="N228" i="1" s="1"/>
  <c r="N227" i="1" s="1"/>
  <c r="N226" i="1" s="1"/>
  <c r="O231" i="1"/>
  <c r="O230" i="1" s="1"/>
  <c r="O229" i="1" s="1"/>
  <c r="O228" i="1" s="1"/>
  <c r="O227" i="1" s="1"/>
  <c r="O226" i="1" s="1"/>
  <c r="N242" i="1"/>
  <c r="N241" i="1" s="1"/>
  <c r="N240" i="1" s="1"/>
  <c r="N239" i="1" s="1"/>
  <c r="N238" i="1" s="1"/>
  <c r="N237" i="1" s="1"/>
  <c r="N236" i="1" s="1"/>
  <c r="N235" i="1" s="1"/>
  <c r="N234" i="1" s="1"/>
  <c r="O242" i="1"/>
  <c r="O241" i="1" s="1"/>
  <c r="O240" i="1" s="1"/>
  <c r="O239" i="1" s="1"/>
  <c r="O238" i="1" s="1"/>
  <c r="O237" i="1" s="1"/>
  <c r="O236" i="1" s="1"/>
  <c r="O235" i="1" s="1"/>
  <c r="O234" i="1" s="1"/>
  <c r="O54" i="1" l="1"/>
  <c r="O55" i="1"/>
  <c r="N54" i="1"/>
  <c r="N55" i="1"/>
  <c r="N208" i="1"/>
  <c r="N207" i="1" s="1"/>
  <c r="N206" i="1" s="1"/>
  <c r="N205" i="1" s="1"/>
  <c r="N204" i="1" s="1"/>
  <c r="O127" i="1"/>
  <c r="O126" i="1" s="1"/>
  <c r="O125" i="1" s="1"/>
  <c r="O124" i="1" s="1"/>
  <c r="O123" i="1" s="1"/>
  <c r="O122" i="1" s="1"/>
  <c r="O121" i="1" s="1"/>
  <c r="O120" i="1" s="1"/>
  <c r="O92" i="1" s="1"/>
  <c r="O208" i="1"/>
  <c r="O207" i="1" s="1"/>
  <c r="O206" i="1" s="1"/>
  <c r="O205" i="1" s="1"/>
  <c r="O204" i="1" s="1"/>
  <c r="N127" i="1"/>
  <c r="N126" i="1" s="1"/>
  <c r="N125" i="1" s="1"/>
  <c r="N124" i="1" s="1"/>
  <c r="N123" i="1" s="1"/>
  <c r="N122" i="1" s="1"/>
  <c r="N121" i="1" s="1"/>
  <c r="N120" i="1" s="1"/>
  <c r="N92" i="1" s="1"/>
  <c r="N32" i="2"/>
  <c r="N120" i="2" l="1"/>
  <c r="N119" i="2" s="1"/>
  <c r="N118" i="2" s="1"/>
  <c r="O120" i="2"/>
  <c r="O119" i="2" s="1"/>
  <c r="O118" i="2" s="1"/>
  <c r="M118" i="2"/>
  <c r="M119" i="2"/>
  <c r="N170" i="2"/>
  <c r="O170" i="2"/>
  <c r="N168" i="2"/>
  <c r="O168" i="2"/>
  <c r="N164" i="2"/>
  <c r="O164" i="2"/>
  <c r="N157" i="2"/>
  <c r="O157" i="2"/>
  <c r="N161" i="2"/>
  <c r="O161" i="2"/>
  <c r="N155" i="2"/>
  <c r="O155" i="2"/>
  <c r="N151" i="2"/>
  <c r="O151" i="2"/>
  <c r="N149" i="2"/>
  <c r="O149" i="2"/>
  <c r="N144" i="2"/>
  <c r="O144" i="2"/>
  <c r="N142" i="2"/>
  <c r="O142" i="2"/>
  <c r="N140" i="2"/>
  <c r="O140" i="2"/>
  <c r="N137" i="2"/>
  <c r="O137" i="2"/>
  <c r="N136" i="2"/>
  <c r="N135" i="2" s="1"/>
  <c r="N134" i="2" s="1"/>
  <c r="N133" i="2" s="1"/>
  <c r="N132" i="2" s="1"/>
  <c r="O136" i="2"/>
  <c r="O135" i="2" s="1"/>
  <c r="O134" i="2" s="1"/>
  <c r="O133" i="2" s="1"/>
  <c r="O132" i="2" s="1"/>
  <c r="N126" i="2"/>
  <c r="N125" i="2" s="1"/>
  <c r="N124" i="2" s="1"/>
  <c r="N123" i="2" s="1"/>
  <c r="N122" i="2" s="1"/>
  <c r="N121" i="2" s="1"/>
  <c r="O126" i="2"/>
  <c r="O125" i="2" s="1"/>
  <c r="O124" i="2" s="1"/>
  <c r="O123" i="2" s="1"/>
  <c r="O122" i="2" s="1"/>
  <c r="O121" i="2" s="1"/>
  <c r="M120" i="2"/>
  <c r="N263" i="2"/>
  <c r="O263" i="2"/>
  <c r="N260" i="2"/>
  <c r="O260" i="2"/>
  <c r="N257" i="2"/>
  <c r="N256" i="2" s="1"/>
  <c r="N255" i="2" s="1"/>
  <c r="N254" i="2" s="1"/>
  <c r="N253" i="2" s="1"/>
  <c r="N252" i="2" s="1"/>
  <c r="N251" i="2" s="1"/>
  <c r="N250" i="2" s="1"/>
  <c r="O257" i="2"/>
  <c r="O256" i="2" s="1"/>
  <c r="O255" i="2" s="1"/>
  <c r="O254" i="2" s="1"/>
  <c r="O253" i="2" s="1"/>
  <c r="O252" i="2" s="1"/>
  <c r="O251" i="2" s="1"/>
  <c r="O250" i="2" s="1"/>
  <c r="M263" i="2"/>
  <c r="M260" i="2"/>
  <c r="M257" i="2"/>
  <c r="M256" i="2" s="1"/>
  <c r="M255" i="2" s="1"/>
  <c r="M254" i="2" s="1"/>
  <c r="M253" i="2" s="1"/>
  <c r="M252" i="2" s="1"/>
  <c r="M251" i="2" s="1"/>
  <c r="M250" i="2" s="1"/>
  <c r="N241" i="2"/>
  <c r="N240" i="2" s="1"/>
  <c r="N239" i="2" s="1"/>
  <c r="N238" i="2" s="1"/>
  <c r="N237" i="2" s="1"/>
  <c r="N236" i="2" s="1"/>
  <c r="N235" i="2" s="1"/>
  <c r="O241" i="2"/>
  <c r="O240" i="2" s="1"/>
  <c r="O239" i="2" s="1"/>
  <c r="O238" i="2" s="1"/>
  <c r="O237" i="2" s="1"/>
  <c r="O236" i="2" s="1"/>
  <c r="O235" i="2" s="1"/>
  <c r="M247" i="2"/>
  <c r="M244" i="2"/>
  <c r="M241" i="2"/>
  <c r="M240" i="2" s="1"/>
  <c r="M239" i="2" s="1"/>
  <c r="M238" i="2" s="1"/>
  <c r="M237" i="2" s="1"/>
  <c r="M236" i="2" s="1"/>
  <c r="M235" i="2" s="1"/>
  <c r="N231" i="2"/>
  <c r="O231" i="2"/>
  <c r="N228" i="2"/>
  <c r="N227" i="2" s="1"/>
  <c r="O228" i="2"/>
  <c r="O227" i="2" s="1"/>
  <c r="N225" i="2"/>
  <c r="O225" i="2"/>
  <c r="M225" i="2"/>
  <c r="N223" i="2"/>
  <c r="O223" i="2"/>
  <c r="M223" i="2"/>
  <c r="N220" i="2"/>
  <c r="O220" i="2"/>
  <c r="M220" i="2"/>
  <c r="N217" i="2"/>
  <c r="O217" i="2"/>
  <c r="M217" i="2"/>
  <c r="N215" i="2"/>
  <c r="O215" i="2"/>
  <c r="N213" i="2"/>
  <c r="O213" i="2"/>
  <c r="M213" i="2"/>
  <c r="M215" i="2"/>
  <c r="O212" i="2"/>
  <c r="M231" i="2"/>
  <c r="M228" i="2"/>
  <c r="N203" i="2"/>
  <c r="N202" i="2" s="1"/>
  <c r="N201" i="2" s="1"/>
  <c r="N200" i="2" s="1"/>
  <c r="N199" i="2" s="1"/>
  <c r="N198" i="2" s="1"/>
  <c r="N197" i="2" s="1"/>
  <c r="O203" i="2"/>
  <c r="O202" i="2" s="1"/>
  <c r="O201" i="2" s="1"/>
  <c r="O200" i="2" s="1"/>
  <c r="O199" i="2" s="1"/>
  <c r="O198" i="2" s="1"/>
  <c r="O197" i="2" s="1"/>
  <c r="M203" i="2"/>
  <c r="M202" i="2" s="1"/>
  <c r="M201" i="2" s="1"/>
  <c r="M200" i="2" s="1"/>
  <c r="M199" i="2" s="1"/>
  <c r="M198" i="2" s="1"/>
  <c r="M197" i="2" s="1"/>
  <c r="N194" i="2"/>
  <c r="N193" i="2" s="1"/>
  <c r="N192" i="2" s="1"/>
  <c r="N191" i="2" s="1"/>
  <c r="N190" i="2" s="1"/>
  <c r="O194" i="2"/>
  <c r="O193" i="2" s="1"/>
  <c r="O192" i="2" s="1"/>
  <c r="O191" i="2" s="1"/>
  <c r="O190" i="2" s="1"/>
  <c r="M194" i="2"/>
  <c r="M193" i="2" s="1"/>
  <c r="M192" i="2" s="1"/>
  <c r="M191" i="2" s="1"/>
  <c r="M190" i="2" s="1"/>
  <c r="N176" i="2"/>
  <c r="O176" i="2"/>
  <c r="M179" i="2"/>
  <c r="M177" i="2"/>
  <c r="N187" i="2"/>
  <c r="O187" i="2"/>
  <c r="M187" i="2"/>
  <c r="P187" i="2" s="1"/>
  <c r="N185" i="2"/>
  <c r="O185" i="2"/>
  <c r="M185" i="2"/>
  <c r="N183" i="2"/>
  <c r="N182" i="2" s="1"/>
  <c r="O183" i="2"/>
  <c r="M183" i="2"/>
  <c r="M182" i="2" s="1"/>
  <c r="M170" i="2"/>
  <c r="M168" i="2"/>
  <c r="M164" i="2"/>
  <c r="M161" i="2"/>
  <c r="M157" i="2"/>
  <c r="M155" i="2"/>
  <c r="M151" i="2"/>
  <c r="M149" i="2"/>
  <c r="M144" i="2"/>
  <c r="M142" i="2"/>
  <c r="M140" i="2"/>
  <c r="M137" i="2"/>
  <c r="M130" i="2"/>
  <c r="M126" i="2"/>
  <c r="M125" i="2" s="1"/>
  <c r="M124" i="2" s="1"/>
  <c r="M123" i="2" s="1"/>
  <c r="M122" i="2" s="1"/>
  <c r="M121" i="2" s="1"/>
  <c r="N109" i="2"/>
  <c r="O109" i="2"/>
  <c r="M109" i="2"/>
  <c r="N115" i="2"/>
  <c r="N114" i="2" s="1"/>
  <c r="N113" i="2" s="1"/>
  <c r="N112" i="2" s="1"/>
  <c r="O115" i="2"/>
  <c r="O114" i="2" s="1"/>
  <c r="O113" i="2" s="1"/>
  <c r="O112" i="2" s="1"/>
  <c r="M114" i="2"/>
  <c r="M113" i="2" s="1"/>
  <c r="M112" i="2" s="1"/>
  <c r="M115" i="2"/>
  <c r="N106" i="2"/>
  <c r="N105" i="2" s="1"/>
  <c r="N104" i="2" s="1"/>
  <c r="N103" i="2" s="1"/>
  <c r="O106" i="2"/>
  <c r="M106" i="2"/>
  <c r="M97" i="2"/>
  <c r="M96" i="2" s="1"/>
  <c r="M95" i="2" s="1"/>
  <c r="M94" i="2" s="1"/>
  <c r="M93" i="2" s="1"/>
  <c r="N90" i="2"/>
  <c r="N89" i="2" s="1"/>
  <c r="N88" i="2" s="1"/>
  <c r="N87" i="2" s="1"/>
  <c r="N86" i="2" s="1"/>
  <c r="N85" i="2" s="1"/>
  <c r="N84" i="2" s="1"/>
  <c r="N83" i="2" s="1"/>
  <c r="O90" i="2"/>
  <c r="O89" i="2" s="1"/>
  <c r="O88" i="2" s="1"/>
  <c r="O87" i="2" s="1"/>
  <c r="O86" i="2" s="1"/>
  <c r="O85" i="2" s="1"/>
  <c r="O84" i="2" s="1"/>
  <c r="O83" i="2" s="1"/>
  <c r="M90" i="2"/>
  <c r="M89" i="2" s="1"/>
  <c r="M88" i="2" s="1"/>
  <c r="M87" i="2" s="1"/>
  <c r="M86" i="2" s="1"/>
  <c r="M85" i="2" s="1"/>
  <c r="O62" i="2"/>
  <c r="N62" i="2"/>
  <c r="O52" i="2"/>
  <c r="N52" i="2"/>
  <c r="M52" i="2"/>
  <c r="N44" i="2"/>
  <c r="O44" i="2"/>
  <c r="M44" i="2"/>
  <c r="M41" i="2"/>
  <c r="N41" i="2"/>
  <c r="O41" i="2"/>
  <c r="N36" i="2"/>
  <c r="O36" i="2"/>
  <c r="M36" i="2"/>
  <c r="P36" i="2" s="1"/>
  <c r="N34" i="2"/>
  <c r="O34" i="2"/>
  <c r="O32" i="2"/>
  <c r="N29" i="2"/>
  <c r="O29" i="2"/>
  <c r="M29" i="2"/>
  <c r="O26" i="2"/>
  <c r="N26" i="2"/>
  <c r="M26" i="2"/>
  <c r="N16" i="2"/>
  <c r="O16" i="2"/>
  <c r="N14" i="2"/>
  <c r="O14" i="2"/>
  <c r="O13" i="2" s="1"/>
  <c r="O12" i="2" s="1"/>
  <c r="O11" i="2" s="1"/>
  <c r="O10" i="2" s="1"/>
  <c r="O9" i="2" s="1"/>
  <c r="M14" i="2"/>
  <c r="M16" i="2"/>
  <c r="N25" i="2" l="1"/>
  <c r="N24" i="2" s="1"/>
  <c r="N23" i="2" s="1"/>
  <c r="N22" i="2" s="1"/>
  <c r="N21" i="2" s="1"/>
  <c r="N20" i="2" s="1"/>
  <c r="N19" i="2" s="1"/>
  <c r="N18" i="2" s="1"/>
  <c r="N6" i="2" s="1"/>
  <c r="R6" i="2" s="1"/>
  <c r="O25" i="2"/>
  <c r="O24" i="2" s="1"/>
  <c r="O23" i="2" s="1"/>
  <c r="O22" i="2" s="1"/>
  <c r="O21" i="2" s="1"/>
  <c r="O20" i="2" s="1"/>
  <c r="O19" i="2" s="1"/>
  <c r="O18" i="2" s="1"/>
  <c r="O6" i="2" s="1"/>
  <c r="S6" i="2" s="1"/>
  <c r="O182" i="2"/>
  <c r="O175" i="2" s="1"/>
  <c r="O174" i="2" s="1"/>
  <c r="O173" i="2" s="1"/>
  <c r="O172" i="2" s="1"/>
  <c r="M176" i="2"/>
  <c r="M136" i="2"/>
  <c r="M135" i="2" s="1"/>
  <c r="M134" i="2" s="1"/>
  <c r="M133" i="2" s="1"/>
  <c r="M132" i="2" s="1"/>
  <c r="M175" i="2"/>
  <c r="M174" i="2" s="1"/>
  <c r="M173" i="2" s="1"/>
  <c r="M172" i="2" s="1"/>
  <c r="P185" i="2"/>
  <c r="M13" i="2"/>
  <c r="M12" i="2" s="1"/>
  <c r="M11" i="2" s="1"/>
  <c r="M10" i="2" s="1"/>
  <c r="M9" i="2" s="1"/>
  <c r="M105" i="2"/>
  <c r="M104" i="2" s="1"/>
  <c r="M103" i="2" s="1"/>
  <c r="M102" i="2" s="1"/>
  <c r="M101" i="2" s="1"/>
  <c r="M100" i="2" s="1"/>
  <c r="M99" i="2" s="1"/>
  <c r="M6" i="2" s="1"/>
  <c r="Q6" i="2" s="1"/>
  <c r="N175" i="2"/>
  <c r="N174" i="2" s="1"/>
  <c r="N173" i="2" s="1"/>
  <c r="N172" i="2" s="1"/>
  <c r="O211" i="2"/>
  <c r="O210" i="2" s="1"/>
  <c r="O209" i="2" s="1"/>
  <c r="O208" i="2" s="1"/>
  <c r="O207" i="2" s="1"/>
  <c r="O206" i="2" s="1"/>
  <c r="N212" i="2"/>
  <c r="N211" i="2" s="1"/>
  <c r="N210" i="2" s="1"/>
  <c r="N209" i="2" s="1"/>
  <c r="N208" i="2" s="1"/>
  <c r="N207" i="2" s="1"/>
  <c r="N206" i="2" s="1"/>
  <c r="M212" i="2"/>
  <c r="M227" i="2"/>
  <c r="O105" i="2"/>
  <c r="O104" i="2" s="1"/>
  <c r="O103" i="2" s="1"/>
  <c r="O102" i="2"/>
  <c r="O101" i="2" s="1"/>
  <c r="O100" i="2" s="1"/>
  <c r="O99" i="2" s="1"/>
  <c r="N102" i="2"/>
  <c r="N101" i="2" s="1"/>
  <c r="N100" i="2" s="1"/>
  <c r="N99" i="2" s="1"/>
  <c r="M84" i="2"/>
  <c r="M83" i="2" s="1"/>
  <c r="N13" i="2"/>
  <c r="N12" i="2" s="1"/>
  <c r="N11" i="2" s="1"/>
  <c r="N10" i="2" s="1"/>
  <c r="N9" i="2" s="1"/>
  <c r="M242" i="1"/>
  <c r="M241" i="1" s="1"/>
  <c r="M240" i="1" s="1"/>
  <c r="M239" i="1" s="1"/>
  <c r="M238" i="1" s="1"/>
  <c r="M237" i="1" s="1"/>
  <c r="M236" i="1" s="1"/>
  <c r="M235" i="1" s="1"/>
  <c r="M234" i="1" s="1"/>
  <c r="M211" i="1"/>
  <c r="M221" i="1"/>
  <c r="M223" i="1"/>
  <c r="M222" i="1" s="1"/>
  <c r="M230" i="1"/>
  <c r="M229" i="1" s="1"/>
  <c r="M228" i="1" s="1"/>
  <c r="M227" i="1" s="1"/>
  <c r="M226" i="1" s="1"/>
  <c r="M231" i="1"/>
  <c r="M210" i="1"/>
  <c r="M202" i="1"/>
  <c r="M201" i="1" s="1"/>
  <c r="M200" i="1" s="1"/>
  <c r="M199" i="1" s="1"/>
  <c r="M198" i="1" s="1"/>
  <c r="M197" i="1" s="1"/>
  <c r="M196" i="1" s="1"/>
  <c r="M195" i="1" s="1"/>
  <c r="M194" i="1" s="1"/>
  <c r="M190" i="1"/>
  <c r="M154" i="1"/>
  <c r="M152" i="1"/>
  <c r="M186" i="1"/>
  <c r="M180" i="1"/>
  <c r="M171" i="1"/>
  <c r="M166" i="1"/>
  <c r="M160" i="1"/>
  <c r="M157" i="1"/>
  <c r="M141" i="1"/>
  <c r="M140" i="1"/>
  <c r="M135" i="1"/>
  <c r="M131" i="1" s="1"/>
  <c r="M129" i="1"/>
  <c r="M128" i="1" s="1"/>
  <c r="M127" i="1" s="1"/>
  <c r="M126" i="1" s="1"/>
  <c r="M125" i="1" s="1"/>
  <c r="M124" i="1" s="1"/>
  <c r="M123" i="1" s="1"/>
  <c r="M122" i="1" s="1"/>
  <c r="M121" i="1" s="1"/>
  <c r="M120" i="1" s="1"/>
  <c r="M118" i="1"/>
  <c r="M116" i="1"/>
  <c r="M112" i="1"/>
  <c r="M102" i="1"/>
  <c r="M101" i="1" s="1"/>
  <c r="M100" i="1" s="1"/>
  <c r="M99" i="1" s="1"/>
  <c r="M98" i="1" s="1"/>
  <c r="M97" i="1" s="1"/>
  <c r="M96" i="1" s="1"/>
  <c r="M95" i="1" s="1"/>
  <c r="M94" i="1" s="1"/>
  <c r="M93" i="1" s="1"/>
  <c r="N89" i="1"/>
  <c r="N88" i="1" s="1"/>
  <c r="N87" i="1" s="1"/>
  <c r="N86" i="1" s="1"/>
  <c r="N85" i="1" s="1"/>
  <c r="N84" i="1" s="1"/>
  <c r="N83" i="1" s="1"/>
  <c r="N82" i="1" s="1"/>
  <c r="N81" i="1" s="1"/>
  <c r="N80" i="1" s="1"/>
  <c r="N79" i="1" s="1"/>
  <c r="O89" i="1"/>
  <c r="O88" i="1" s="1"/>
  <c r="O87" i="1" s="1"/>
  <c r="O86" i="1" s="1"/>
  <c r="O85" i="1" s="1"/>
  <c r="O84" i="1" s="1"/>
  <c r="O83" i="1" s="1"/>
  <c r="O82" i="1" s="1"/>
  <c r="O81" i="1" s="1"/>
  <c r="O80" i="1" s="1"/>
  <c r="O79" i="1" s="1"/>
  <c r="M88" i="1"/>
  <c r="M87" i="1" s="1"/>
  <c r="M86" i="1" s="1"/>
  <c r="M85" i="1" s="1"/>
  <c r="M84" i="1" s="1"/>
  <c r="M83" i="1" s="1"/>
  <c r="M82" i="1" s="1"/>
  <c r="M81" i="1" s="1"/>
  <c r="M80" i="1" s="1"/>
  <c r="M79" i="1" s="1"/>
  <c r="O68" i="1"/>
  <c r="O67" i="1" s="1"/>
  <c r="O66" i="1" s="1"/>
  <c r="N68" i="1"/>
  <c r="N76" i="1"/>
  <c r="N75" i="1" s="1"/>
  <c r="N74" i="1" s="1"/>
  <c r="O76" i="1"/>
  <c r="O75" i="1" s="1"/>
  <c r="O74" i="1" s="1"/>
  <c r="M75" i="1"/>
  <c r="M74" i="1" s="1"/>
  <c r="N67" i="1"/>
  <c r="N66" i="1" s="1"/>
  <c r="N52" i="1"/>
  <c r="N51" i="1" s="1"/>
  <c r="N50" i="1" s="1"/>
  <c r="N49" i="1" s="1"/>
  <c r="N48" i="1" s="1"/>
  <c r="N47" i="1" s="1"/>
  <c r="O52" i="1"/>
  <c r="O51" i="1" s="1"/>
  <c r="O50" i="1" s="1"/>
  <c r="O49" i="1" s="1"/>
  <c r="O48" i="1" s="1"/>
  <c r="O47" i="1" s="1"/>
  <c r="M52" i="1"/>
  <c r="M51" i="1" s="1"/>
  <c r="M50" i="1" s="1"/>
  <c r="M49" i="1" s="1"/>
  <c r="M48" i="1" s="1"/>
  <c r="M47" i="1" s="1"/>
  <c r="N41" i="1"/>
  <c r="N40" i="1" s="1"/>
  <c r="N39" i="1" s="1"/>
  <c r="O41" i="1"/>
  <c r="O40" i="1" s="1"/>
  <c r="O39" i="1" s="1"/>
  <c r="M41" i="1"/>
  <c r="M40" i="1" s="1"/>
  <c r="M39" i="1" s="1"/>
  <c r="M34" i="1"/>
  <c r="M33" i="1" s="1"/>
  <c r="P44" i="1"/>
  <c r="N35" i="1"/>
  <c r="N34" i="1" s="1"/>
  <c r="N33" i="1" s="1"/>
  <c r="O35" i="1"/>
  <c r="O34" i="1" s="1"/>
  <c r="O33" i="1" s="1"/>
  <c r="O32" i="1" s="1"/>
  <c r="O31" i="1" s="1"/>
  <c r="O30" i="1" s="1"/>
  <c r="M207" i="1" l="1"/>
  <c r="M206" i="1" s="1"/>
  <c r="M205" i="1" s="1"/>
  <c r="M204" i="1" s="1"/>
  <c r="M209" i="1"/>
  <c r="M208" i="1" s="1"/>
  <c r="N32" i="1"/>
  <c r="N31" i="1" s="1"/>
  <c r="N30" i="1" s="1"/>
  <c r="M32" i="1"/>
  <c r="M31" i="1" s="1"/>
  <c r="M30" i="1" s="1"/>
  <c r="O45" i="1"/>
  <c r="P76" i="1"/>
  <c r="M211" i="2"/>
  <c r="M210" i="2" s="1"/>
  <c r="M209" i="2" s="1"/>
  <c r="M208" i="2" s="1"/>
  <c r="M207" i="2" s="1"/>
  <c r="M206" i="2" s="1"/>
  <c r="M196" i="2" s="1"/>
  <c r="M151" i="1"/>
  <c r="M150" i="1" s="1"/>
  <c r="M149" i="1" s="1"/>
  <c r="M148" i="1" s="1"/>
  <c r="M147" i="1" s="1"/>
  <c r="M146" i="1" s="1"/>
  <c r="M145" i="1" s="1"/>
  <c r="M144" i="1" s="1"/>
  <c r="M92" i="1" s="1"/>
  <c r="N65" i="1"/>
  <c r="N64" i="1" s="1"/>
  <c r="N63" i="1" s="1"/>
  <c r="N62" i="1" s="1"/>
  <c r="N61" i="1" s="1"/>
  <c r="P75" i="1"/>
  <c r="O65" i="1"/>
  <c r="O64" i="1" s="1"/>
  <c r="O63" i="1" s="1"/>
  <c r="O62" i="1" s="1"/>
  <c r="O61" i="1" s="1"/>
  <c r="P74" i="1"/>
  <c r="M57" i="1"/>
  <c r="M56" i="1" s="1"/>
  <c r="M46" i="1"/>
  <c r="N45" i="1"/>
  <c r="N46" i="1"/>
  <c r="O46" i="1"/>
  <c r="M28" i="1"/>
  <c r="M27" i="1" s="1"/>
  <c r="N25" i="1"/>
  <c r="N24" i="1" s="1"/>
  <c r="N23" i="1" s="1"/>
  <c r="N22" i="1" s="1"/>
  <c r="N21" i="1" s="1"/>
  <c r="N20" i="1" s="1"/>
  <c r="N19" i="1" s="1"/>
  <c r="N18" i="1" s="1"/>
  <c r="O25" i="1"/>
  <c r="O24" i="1" s="1"/>
  <c r="O23" i="1" s="1"/>
  <c r="O22" i="1" s="1"/>
  <c r="O21" i="1" s="1"/>
  <c r="O20" i="1" s="1"/>
  <c r="O19" i="1" s="1"/>
  <c r="O18" i="1" s="1"/>
  <c r="M25" i="1"/>
  <c r="M24" i="1" s="1"/>
  <c r="M23" i="1" s="1"/>
  <c r="M15" i="1"/>
  <c r="M14" i="1" s="1"/>
  <c r="M13" i="1" s="1"/>
  <c r="M12" i="1" s="1"/>
  <c r="M11" i="1" s="1"/>
  <c r="M10" i="1" s="1"/>
  <c r="M9" i="1" s="1"/>
  <c r="M8" i="1" s="1"/>
  <c r="N6" i="1" l="1"/>
  <c r="R6" i="1" s="1"/>
  <c r="M54" i="1"/>
  <c r="M55" i="1"/>
  <c r="O6" i="1"/>
  <c r="S6" i="1" s="1"/>
  <c r="M22" i="1"/>
  <c r="M21" i="1" s="1"/>
  <c r="M20" i="1" s="1"/>
  <c r="M19" i="1" s="1"/>
  <c r="M18" i="1" s="1"/>
  <c r="P9" i="1"/>
  <c r="P28" i="1"/>
  <c r="P184" i="2" l="1"/>
  <c r="P183" i="2"/>
  <c r="P66" i="2" l="1"/>
  <c r="P64" i="2"/>
  <c r="P63" i="2"/>
  <c r="P61" i="2"/>
  <c r="P60" i="2"/>
  <c r="P58" i="2"/>
  <c r="P56" i="2"/>
  <c r="P55" i="2"/>
  <c r="P54" i="2"/>
  <c r="P53" i="2"/>
  <c r="P51" i="2"/>
  <c r="P49" i="2"/>
  <c r="P47" i="2"/>
  <c r="P45" i="2"/>
  <c r="P43" i="2"/>
  <c r="P42" i="2"/>
  <c r="P41" i="2"/>
  <c r="P40" i="2"/>
  <c r="P39" i="2"/>
  <c r="P38" i="2"/>
  <c r="P37" i="2"/>
  <c r="P35" i="2"/>
  <c r="P33" i="2"/>
  <c r="P31" i="2"/>
  <c r="P30" i="2"/>
  <c r="P29" i="2"/>
  <c r="P28" i="2"/>
  <c r="P27" i="2"/>
  <c r="P26" i="2"/>
  <c r="P17" i="2"/>
  <c r="P16" i="2"/>
  <c r="P15" i="2"/>
  <c r="P14" i="2"/>
  <c r="P13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6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2" i="2"/>
  <c r="P81" i="2"/>
  <c r="P80" i="2"/>
  <c r="P79" i="2"/>
  <c r="P78" i="2"/>
  <c r="P77" i="2"/>
  <c r="P76" i="2"/>
  <c r="P75" i="2"/>
  <c r="P74" i="2"/>
  <c r="P68" i="2"/>
  <c r="P69" i="2"/>
  <c r="P70" i="2"/>
  <c r="P71" i="2"/>
  <c r="P72" i="2"/>
  <c r="P73" i="2"/>
  <c r="P67" i="2"/>
  <c r="P60" i="1" l="1"/>
  <c r="P59" i="1"/>
  <c r="P58" i="1"/>
  <c r="P156" i="1" l="1"/>
  <c r="P122" i="1"/>
  <c r="P123" i="1"/>
  <c r="P124" i="1"/>
  <c r="P125" i="1"/>
  <c r="P126" i="1"/>
  <c r="P127" i="1"/>
  <c r="P94" i="1"/>
  <c r="P95" i="1"/>
  <c r="P96" i="1"/>
  <c r="P97" i="1"/>
  <c r="P98" i="1"/>
  <c r="P99" i="1"/>
  <c r="P100" i="1"/>
  <c r="P101" i="1"/>
  <c r="P151" i="1" l="1"/>
  <c r="P70" i="1"/>
  <c r="M65" i="2" l="1"/>
  <c r="P65" i="2" s="1"/>
  <c r="M62" i="2"/>
  <c r="P62" i="2" s="1"/>
  <c r="M59" i="2"/>
  <c r="P59" i="2" s="1"/>
  <c r="M57" i="2"/>
  <c r="P57" i="2" s="1"/>
  <c r="P52" i="2"/>
  <c r="M50" i="2"/>
  <c r="P50" i="2" s="1"/>
  <c r="M48" i="2"/>
  <c r="P48" i="2" s="1"/>
  <c r="M46" i="2"/>
  <c r="P46" i="2" s="1"/>
  <c r="P44" i="2"/>
  <c r="M34" i="2"/>
  <c r="P34" i="2" s="1"/>
  <c r="M32" i="2"/>
  <c r="A171" i="2"/>
  <c r="A167" i="2"/>
  <c r="A166" i="2"/>
  <c r="A165" i="2"/>
  <c r="A163" i="2"/>
  <c r="A162" i="2"/>
  <c r="A159" i="2"/>
  <c r="A158" i="2"/>
  <c r="A156" i="2"/>
  <c r="A154" i="2"/>
  <c r="A153" i="2"/>
  <c r="A152" i="2"/>
  <c r="M73" i="1"/>
  <c r="M68" i="1" s="1"/>
  <c r="M67" i="1" s="1"/>
  <c r="M66" i="1" s="1"/>
  <c r="M65" i="1" s="1"/>
  <c r="M64" i="1" s="1"/>
  <c r="M63" i="1" s="1"/>
  <c r="M62" i="1" s="1"/>
  <c r="M61" i="1" s="1"/>
  <c r="P32" i="2" l="1"/>
  <c r="M25" i="2"/>
  <c r="M24" i="2" s="1"/>
  <c r="M23" i="2" s="1"/>
  <c r="M22" i="2" s="1"/>
  <c r="M21" i="2" s="1"/>
  <c r="M20" i="2" s="1"/>
  <c r="M19" i="2" s="1"/>
  <c r="M18" i="2" s="1"/>
  <c r="P135" i="2"/>
  <c r="P84" i="2"/>
  <c r="P11" i="2"/>
  <c r="P11" i="1"/>
  <c r="M45" i="1"/>
  <c r="M6" i="1" s="1"/>
  <c r="Q6" i="1" s="1"/>
  <c r="P25" i="2" l="1"/>
  <c r="P10" i="2"/>
  <c r="P12" i="2"/>
  <c r="P133" i="2"/>
  <c r="P134" i="2"/>
  <c r="P99" i="2"/>
  <c r="P101" i="2"/>
  <c r="P100" i="2"/>
  <c r="P83" i="2"/>
  <c r="P8" i="2"/>
  <c r="P24" i="2" l="1"/>
  <c r="P9" i="2"/>
  <c r="P23" i="2" l="1"/>
  <c r="P249" i="1"/>
  <c r="O251" i="1"/>
  <c r="N251" i="1"/>
  <c r="M251" i="1"/>
  <c r="P250" i="1"/>
  <c r="P22" i="2" l="1"/>
  <c r="P251" i="1"/>
  <c r="P149" i="1"/>
  <c r="P148" i="1"/>
  <c r="P189" i="1"/>
  <c r="P20" i="2" l="1"/>
  <c r="P21" i="2"/>
  <c r="P23" i="1"/>
  <c r="P22" i="1"/>
  <c r="P21" i="1"/>
  <c r="P19" i="2" l="1"/>
  <c r="P24" i="1"/>
  <c r="P18" i="2" l="1"/>
  <c r="P6" i="2"/>
  <c r="P20" i="1"/>
  <c r="T6" i="2" l="1"/>
  <c r="P19" i="1"/>
  <c r="P18" i="1"/>
  <c r="P142" i="1" l="1"/>
  <c r="P141" i="1"/>
  <c r="P114" i="1" l="1"/>
  <c r="P113" i="1" l="1"/>
  <c r="P110" i="1"/>
  <c r="P111" i="1"/>
  <c r="P112" i="1"/>
  <c r="P66" i="1" l="1"/>
  <c r="P185" i="1" l="1"/>
  <c r="P196" i="1"/>
  <c r="P243" i="1"/>
  <c r="P240" i="1"/>
  <c r="P238" i="1"/>
  <c r="P237" i="1"/>
  <c r="P235" i="1"/>
  <c r="P234" i="1"/>
  <c r="P233" i="1"/>
  <c r="P231" i="1"/>
  <c r="P229" i="1"/>
  <c r="P226" i="1"/>
  <c r="P224" i="1"/>
  <c r="P223" i="1"/>
  <c r="P213" i="1"/>
  <c r="P208" i="1"/>
  <c r="P207" i="1"/>
  <c r="P198" i="1"/>
  <c r="P197" i="1"/>
  <c r="P194" i="1"/>
  <c r="P193" i="1"/>
  <c r="P192" i="1"/>
  <c r="P191" i="1"/>
  <c r="P188" i="1"/>
  <c r="P187" i="1"/>
  <c r="P186" i="1"/>
  <c r="P184" i="1"/>
  <c r="P183" i="1"/>
  <c r="P182" i="1"/>
  <c r="P181" i="1"/>
  <c r="P179" i="1"/>
  <c r="P178" i="1"/>
  <c r="P177" i="1"/>
  <c r="P176" i="1"/>
  <c r="P175" i="1"/>
  <c r="P174" i="1"/>
  <c r="P173" i="1"/>
  <c r="P172" i="1"/>
  <c r="P170" i="1"/>
  <c r="P169" i="1"/>
  <c r="P167" i="1"/>
  <c r="P166" i="1"/>
  <c r="P164" i="1"/>
  <c r="P163" i="1"/>
  <c r="P161" i="1"/>
  <c r="P159" i="1"/>
  <c r="P155" i="1"/>
  <c r="P153" i="1"/>
  <c r="P152" i="1"/>
  <c r="P147" i="1"/>
  <c r="P146" i="1"/>
  <c r="P145" i="1"/>
  <c r="P144" i="1"/>
  <c r="P139" i="1"/>
  <c r="P138" i="1"/>
  <c r="P136" i="1"/>
  <c r="P135" i="1"/>
  <c r="P134" i="1"/>
  <c r="P109" i="1"/>
  <c r="P108" i="1"/>
  <c r="P106" i="1"/>
  <c r="P105" i="1"/>
  <c r="P103" i="1"/>
  <c r="P102" i="1"/>
  <c r="P93" i="1"/>
  <c r="P92" i="1"/>
  <c r="P91" i="1"/>
  <c r="P90" i="1"/>
  <c r="P88" i="1"/>
  <c r="P87" i="1"/>
  <c r="P73" i="1"/>
  <c r="P72" i="1"/>
  <c r="P71" i="1"/>
  <c r="P67" i="1"/>
  <c r="P65" i="1"/>
  <c r="P57" i="1"/>
  <c r="P56" i="1"/>
  <c r="P55" i="1" s="1"/>
  <c r="P54" i="1"/>
  <c r="P53" i="1"/>
  <c r="P52" i="1"/>
  <c r="P51" i="1"/>
  <c r="P50" i="1"/>
  <c r="P46" i="1"/>
  <c r="P45" i="1"/>
  <c r="P43" i="1"/>
  <c r="P39" i="1"/>
  <c r="P38" i="1"/>
  <c r="P37" i="1"/>
  <c r="P36" i="1"/>
  <c r="P35" i="1"/>
  <c r="P34" i="1"/>
  <c r="P33" i="1"/>
  <c r="P26" i="1"/>
  <c r="P15" i="1"/>
  <c r="P14" i="1"/>
  <c r="P13" i="1" l="1"/>
  <c r="P12" i="1" l="1"/>
  <c r="P140" i="1" l="1"/>
  <c r="P206" i="1" l="1"/>
  <c r="P200" i="1"/>
  <c r="P121" i="1"/>
  <c r="P137" i="1"/>
  <c r="P162" i="1"/>
  <c r="P180" i="1"/>
  <c r="P168" i="1"/>
  <c r="P165" i="1"/>
  <c r="P171" i="1"/>
  <c r="P190" i="1"/>
  <c r="P195" i="1"/>
  <c r="P225" i="1"/>
  <c r="P239" i="1"/>
  <c r="P10" i="1"/>
  <c r="P133" i="1"/>
  <c r="P143" i="1"/>
  <c r="P150" i="1"/>
  <c r="P154" i="1"/>
  <c r="P158" i="1"/>
  <c r="P160" i="1"/>
  <c r="P212" i="1"/>
  <c r="P222" i="1"/>
  <c r="P228" i="1"/>
  <c r="P230" i="1"/>
  <c r="P232" i="1"/>
  <c r="P236" i="1"/>
  <c r="P242" i="1"/>
  <c r="P120" i="1"/>
  <c r="P205" i="1"/>
  <c r="P211" i="1"/>
  <c r="P241" i="1" l="1"/>
  <c r="P104" i="1"/>
  <c r="P227" i="1"/>
  <c r="P221" i="1"/>
  <c r="P157" i="1"/>
  <c r="P8" i="1"/>
  <c r="P86" i="1"/>
  <c r="P107" i="1"/>
  <c r="P132" i="1"/>
  <c r="P89" i="1"/>
  <c r="P131" i="1"/>
  <c r="P210" i="1"/>
  <c r="P204" i="1"/>
  <c r="P119" i="1"/>
  <c r="P220" i="1" l="1"/>
  <c r="P85" i="1"/>
  <c r="P219" i="1"/>
  <c r="P118" i="1"/>
  <c r="P203" i="1"/>
  <c r="P209" i="1"/>
  <c r="P130" i="1"/>
  <c r="P42" i="1" l="1"/>
  <c r="P32" i="1"/>
  <c r="P84" i="1"/>
  <c r="P64" i="1"/>
  <c r="P49" i="1"/>
  <c r="P69" i="1"/>
  <c r="P129" i="1"/>
  <c r="P117" i="1"/>
  <c r="P31" i="1"/>
  <c r="P41" i="1"/>
  <c r="P83" i="1"/>
  <c r="P218" i="1"/>
  <c r="P202" i="1" l="1"/>
  <c r="P63" i="1"/>
  <c r="P48" i="1"/>
  <c r="P217" i="1"/>
  <c r="P82" i="1"/>
  <c r="P40" i="1"/>
  <c r="P30" i="1"/>
  <c r="P116" i="1"/>
  <c r="P201" i="1"/>
  <c r="P128" i="1"/>
  <c r="P68" i="1"/>
  <c r="P62" i="1" l="1"/>
  <c r="P47" i="1"/>
  <c r="P199" i="1"/>
  <c r="P216" i="1"/>
  <c r="P81" i="1" l="1"/>
  <c r="P61" i="1"/>
  <c r="P29" i="1"/>
  <c r="P215" i="1" l="1"/>
  <c r="P80" i="1"/>
  <c r="P79" i="1"/>
  <c r="P214" i="1"/>
  <c r="P115" i="1" l="1"/>
  <c r="P27" i="1"/>
  <c r="P78" i="1" l="1"/>
  <c r="P77" i="1"/>
  <c r="P25" i="1" l="1"/>
  <c r="P17" i="1"/>
  <c r="P16" i="1" l="1"/>
  <c r="P6" i="1" l="1"/>
  <c r="T6" i="1" s="1"/>
  <c r="P225" i="2" l="1"/>
</calcChain>
</file>

<file path=xl/sharedStrings.xml><?xml version="1.0" encoding="utf-8"?>
<sst xmlns="http://schemas.openxmlformats.org/spreadsheetml/2006/main" count="2097" uniqueCount="370">
  <si>
    <t>(рублей)</t>
  </si>
  <si>
    <t>Наименование</t>
  </si>
  <si>
    <t>ГП</t>
  </si>
  <si>
    <t>ППГП</t>
  </si>
  <si>
    <t>ГРБС</t>
  </si>
  <si>
    <t>Рз</t>
  </si>
  <si>
    <t>Пр</t>
  </si>
  <si>
    <t>НР</t>
  </si>
  <si>
    <t>ВР</t>
  </si>
  <si>
    <t>Срок ввода в действие</t>
  </si>
  <si>
    <t>Утверждено</t>
  </si>
  <si>
    <t>Освоено</t>
  </si>
  <si>
    <t>Исполнено</t>
  </si>
  <si>
    <t>% исполнения</t>
  </si>
  <si>
    <t>1</t>
  </si>
  <si>
    <t>2</t>
  </si>
  <si>
    <t>3</t>
  </si>
  <si>
    <t>4</t>
  </si>
  <si>
    <t>5</t>
  </si>
  <si>
    <t>6</t>
  </si>
  <si>
    <t>7</t>
  </si>
  <si>
    <t>8</t>
  </si>
  <si>
    <t>в том числе:</t>
  </si>
  <si>
    <t>14</t>
  </si>
  <si>
    <t>Здравоохранение</t>
  </si>
  <si>
    <t>Стационарная медицинская помощь</t>
  </si>
  <si>
    <t>0</t>
  </si>
  <si>
    <t>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(2011-2016 годы)</t>
  </si>
  <si>
    <t>819</t>
  </si>
  <si>
    <t>09</t>
  </si>
  <si>
    <t>01</t>
  </si>
  <si>
    <t>Департамент строительства и архитектуры Брянской области</t>
  </si>
  <si>
    <t>Заказчик: ГКУ "Управление капитального строительства Брянской области"</t>
  </si>
  <si>
    <t/>
  </si>
  <si>
    <t>Бюджетные инвестиции в объекты капитальных вложений государственной собственности</t>
  </si>
  <si>
    <t>Бюджетные инвестиции в объекты капитального строительства государственной (муниципальной) cобственности</t>
  </si>
  <si>
    <t>414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</si>
  <si>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</si>
  <si>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</si>
  <si>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</si>
  <si>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Бюджетные инвестиции в объекты капитального строительства государственной (муниципальной) собственности</t>
  </si>
  <si>
    <t>05</t>
  </si>
  <si>
    <t>Реконструкция и техническое перевооружение Центра обработки вызовов Системы - 112 Брянской области по адресу: г.Брянск,ул.Бондаренко,8</t>
  </si>
  <si>
    <t>Департамент здравоохранения Брянской области</t>
  </si>
  <si>
    <t>Заказчик: Государственная корпорация по содействию разработке, производству и экспорту высокотехнологичной промышленной продукции "Ростех"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</si>
  <si>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</si>
  <si>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в том числе кредиторская задолженность за работы, выполненные в 2014 году</t>
  </si>
  <si>
    <t>Амбулаторная помощь</t>
  </si>
  <si>
    <t>02</t>
  </si>
  <si>
    <t>Развитие культуры и туризма в Брянской области (2014 - 2020 годы)</t>
  </si>
  <si>
    <t>Культура, кинематография</t>
  </si>
  <si>
    <t>15</t>
  </si>
  <si>
    <t>08</t>
  </si>
  <si>
    <t>Культура</t>
  </si>
  <si>
    <t>Развитие образования и науки Брянской области (2014 - 2020 годы)</t>
  </si>
  <si>
    <t>16</t>
  </si>
  <si>
    <t>Образование</t>
  </si>
  <si>
    <t>07</t>
  </si>
  <si>
    <t>Дошкольное образование</t>
  </si>
  <si>
    <t>мест</t>
  </si>
  <si>
    <t>Общее образование</t>
  </si>
  <si>
    <t>Климовская специальная (коррекционная) школа-интернат для детей-сирот и детей, оставшихся без попечения родителей (реконструкция)</t>
  </si>
  <si>
    <t>Развитие сельского хозяйства и регулирование рынков сельскохозяйственной продукции, сырья и продовольствия Брянской области (2014 - 2020 годы)</t>
  </si>
  <si>
    <t>17</t>
  </si>
  <si>
    <t>Подпрограмма "Устойчивое развитие сельских территорий" (2014 - 2020 годы)</t>
  </si>
  <si>
    <t>Национальная экономика</t>
  </si>
  <si>
    <t>04</t>
  </si>
  <si>
    <t>Дорожное хозяйство (дорожные фонды)</t>
  </si>
  <si>
    <t>Брянский район</t>
  </si>
  <si>
    <t>км</t>
  </si>
  <si>
    <t>Комаричский район</t>
  </si>
  <si>
    <t>Почепский район</t>
  </si>
  <si>
    <t>Жилищно-коммунальное хозяйство</t>
  </si>
  <si>
    <t>Коммунальное хозяйство</t>
  </si>
  <si>
    <t>Строительство систем газоснабжения для населенных пунктов Брянской области</t>
  </si>
  <si>
    <t>Мглинский район</t>
  </si>
  <si>
    <t>Трубчевский район</t>
  </si>
  <si>
    <t>Строительство систем водоснабжения для населенных пунктов Брянской области</t>
  </si>
  <si>
    <t>Брасовский район</t>
  </si>
  <si>
    <t>Карачевский район</t>
  </si>
  <si>
    <t>Клетнянский район</t>
  </si>
  <si>
    <t>Погарский район</t>
  </si>
  <si>
    <t>Суземский район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</si>
  <si>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</si>
  <si>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</si>
  <si>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Другие вопросы в области национальной экономики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</si>
  <si>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</si>
  <si>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Злынковский район</t>
  </si>
  <si>
    <t>Клинцовский район</t>
  </si>
  <si>
    <t>Климовский район</t>
  </si>
  <si>
    <t>г. Клинцы</t>
  </si>
  <si>
    <t>г.Стародуб</t>
  </si>
  <si>
    <t>Гордеевский район</t>
  </si>
  <si>
    <t>Навлинский район</t>
  </si>
  <si>
    <t>Подпрограмма "Развитие социальной и инженерной инфраструктуры Брянской области" (2014 - 2020 годы)</t>
  </si>
  <si>
    <t>Выгоничский район</t>
  </si>
  <si>
    <t>Суражский район</t>
  </si>
  <si>
    <t>Унечский район</t>
  </si>
  <si>
    <t>Стародубский район</t>
  </si>
  <si>
    <t>Подпрограмма "Автомобильные дороги" (2014 - 2020 годы)</t>
  </si>
  <si>
    <t>Заказчик: КУ "Управление автомобильных дорог Брянской области"</t>
  </si>
  <si>
    <t>Развитие и совершенствование сети автомобильных дорог регионального значения общего пользования</t>
  </si>
  <si>
    <t>Дубровский район</t>
  </si>
  <si>
    <t>Социальная и демографическая политика Брянской области (2014 – 2020 годы)</t>
  </si>
  <si>
    <t>21</t>
  </si>
  <si>
    <t>Социальная политика</t>
  </si>
  <si>
    <t>10</t>
  </si>
  <si>
    <t>Социальное обслуживание населения</t>
  </si>
  <si>
    <t>Развитие физической культуры и спорта Брянской области (2014 - 2020 годы)</t>
  </si>
  <si>
    <t>25</t>
  </si>
  <si>
    <t>Физическая культура и спорт</t>
  </si>
  <si>
    <t>11</t>
  </si>
  <si>
    <t>Физическая культура</t>
  </si>
  <si>
    <t>чел.в смену</t>
  </si>
  <si>
    <t>кв.м</t>
  </si>
  <si>
    <t>Массовый спорт</t>
  </si>
  <si>
    <t>Брянский областной промышленный парк по ул. Красноармейская, д.103. Реконструкция.</t>
  </si>
  <si>
    <t>ОБЪЕКТЫ МУНИЦИПАЛЬНОЙ СОБСТВЕННОСТИ, ВСЕГО</t>
  </si>
  <si>
    <t>Охрана окружающей среды, воспроизводство и использование природных ресурсов Брянской области (2014 - 2020 годы)</t>
  </si>
  <si>
    <t>Департамент природных ресурсов и экологии Брянской области</t>
  </si>
  <si>
    <t>Другие вопросы в области охраны окружающей среды</t>
  </si>
  <si>
    <t>808</t>
  </si>
  <si>
    <t>06</t>
  </si>
  <si>
    <t>Охрана окружающей среды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</si>
  <si>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</si>
  <si>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</si>
  <si>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га</t>
  </si>
  <si>
    <t>Жуковский район</t>
  </si>
  <si>
    <t>Развитие топливно-энергетического комплекса и жилищно-коммунального хозяйства Брянской области (2014 - 2020 годы)</t>
  </si>
  <si>
    <t>Подпрограмма "Чистая вода" (2015 - 2020 годы)</t>
  </si>
  <si>
    <t>Департамент топливно-энергетического комплекса и жилищно-коммунального хозяйства Брянской области</t>
  </si>
  <si>
    <t>Софинансирование объектов капитальных вложений муниципальной собственности</t>
  </si>
  <si>
    <t>Севский район</t>
  </si>
  <si>
    <t>Развитие здравоохранения Брянской области (2014 - 2020 годы)</t>
  </si>
  <si>
    <t>поликлиника на 150 посещений терапевтического корпуса и первый этаж терапевтического корпуса на 50 коек районной больницы н.п. Глинищево</t>
  </si>
  <si>
    <t>реконструкция терапевтического корпуса Жуковской ЦРБ, г. Жуковка</t>
  </si>
  <si>
    <t>г.Сельцо</t>
  </si>
  <si>
    <t xml:space="preserve">детский сад г. Стародуб </t>
  </si>
  <si>
    <t>пристройка к МОУ СОШ №2 п. Клетня</t>
  </si>
  <si>
    <t>Департамент сельского хозяйства Брянской области</t>
  </si>
  <si>
    <t>817</t>
  </si>
  <si>
    <t>Сельское хозяйство и рыболовство</t>
  </si>
  <si>
    <t>Устойчивое развитие сельских территорий</t>
  </si>
  <si>
    <t>водоснабжение комплексной жилой застройки в н.п. Бошино Карачевского района Брянской области</t>
  </si>
  <si>
    <t>электроснабжение комплексной жилой застройки в н.п. Бошино Карачевского района Брянской области</t>
  </si>
  <si>
    <t>газификация комплексной жилой застройки в н.п. Бошино Карачевского района Брянской области</t>
  </si>
  <si>
    <t>Субсидии на софинасирование капитальных вложений в объекты государственной (муниципальной собственности)</t>
  </si>
  <si>
    <t xml:space="preserve"> </t>
  </si>
  <si>
    <t xml:space="preserve">Субсидии на софинансирование объектов капитального строительства муниципальной собственности </t>
  </si>
  <si>
    <t>коек</t>
  </si>
  <si>
    <t>Дятьковский район</t>
  </si>
  <si>
    <t xml:space="preserve">Суражский район </t>
  </si>
  <si>
    <t>Развитие и совершенствование сети автомобильных дорог местного значения общего пользования</t>
  </si>
  <si>
    <t>г.Брянск</t>
  </si>
  <si>
    <t>Отчет</t>
  </si>
  <si>
    <t>Единица измерения</t>
  </si>
  <si>
    <t>Жирятинский район</t>
  </si>
  <si>
    <t>Городской округ "город Брянск"</t>
  </si>
  <si>
    <t>Строительство водозабора в п. Радица-Крыловка Бежицкого района г. Брянска</t>
  </si>
  <si>
    <t>Реконструкция водозаборного узла в н.п. Выгоничи, ул. Свердлова, 20, Выгоничского района</t>
  </si>
  <si>
    <t>Реконструкция водозаборного узла в н.п. Лопушь, ул. Молодежная, 2 "А", Выгоничского района</t>
  </si>
  <si>
    <t>Мощность</t>
  </si>
  <si>
    <t>Строительство автомобильной дороги "Почеп-Жирятино"-Кувшиново в Почепском районе Брянской области</t>
  </si>
  <si>
    <t>Реконструкция автомобильной дороги Трубчевск-Погар на участке км 1+300-км 30+760, в Трубчевском и Погарском районах Брянской области</t>
  </si>
  <si>
    <t>Суражское городское поселение Суражского района</t>
  </si>
  <si>
    <t>Реконструкция водопроводной сети по ул. Мглинская в г. Сураже Суражского района</t>
  </si>
  <si>
    <t>Дом спорта "Олимпийские надежды" пр. Московский, 106б, Фокинский район, г. Брянск</t>
  </si>
  <si>
    <t xml:space="preserve"> Департамент строительства и архитектуры Брянской области</t>
  </si>
  <si>
    <t>м2</t>
  </si>
  <si>
    <t>2016</t>
  </si>
  <si>
    <t>чел.</t>
  </si>
  <si>
    <t>Муниципальное образование "город Дятьково"</t>
  </si>
  <si>
    <t>Строительство и реконструкция систем водоснабжения для населенных пунктов Брянской области</t>
  </si>
  <si>
    <t>БЮДЖЕТНЫЕ ИНВЕСТИЦИИ В ОБЪЕКТЫ КАПИТАЛЬНЫХ ВЛОЖЕНИЙ ГОСУДАРСТВЕННОЙ СОБСТВЕННОСТИ, ВСЕГО</t>
  </si>
  <si>
    <t>Обеспечение реализации полномочий высшего исполнительного органа государственной власти Брянской области (2014 - 2020 годы)</t>
  </si>
  <si>
    <t>Снижение рисков чрезвычайных ситуаций, повышение защиты населения и территорий области от угроз природного и техногенного характера</t>
  </si>
  <si>
    <t>в том числе кредиторская задолженность за работы, выполненные в 2015 году</t>
  </si>
  <si>
    <t>Развитие инфраструктуры сферы здравоохранения</t>
  </si>
  <si>
    <t>Субсидии на осуществление  капитальных вложений в объекты капитального строительства государственной (муниципальной) собственности автономным учреждениям</t>
  </si>
  <si>
    <t>Заказчик: ГАУЗ "Брянская городская больница №1"</t>
  </si>
  <si>
    <t>Перинатальный центр по адресу: Брянская область, г. Брянск, ул.Камозина, 11 мощностью 130 коек</t>
  </si>
  <si>
    <t xml:space="preserve">Субсидии государственным корпорациям (компаниям) на выполнение возложенных на них государственных полномочий </t>
  </si>
  <si>
    <t>Перинатальный центр по адресу: Брянская область, г. Брянск, ул.Камозина, 11 мощностью 130 коек.</t>
  </si>
  <si>
    <t>Реконструкция здания бывшего детского сада под поликлиническое отделение Белоберезковской участковой больницы ГБУЗ "Трубчевская ЦРБ"</t>
  </si>
  <si>
    <t>в том числе кредиторская задолженность за работы, выполненные в 2014-2015 годах</t>
  </si>
  <si>
    <t>Лечебный корпус городской больницы №4 по ул. Бежицкой в Советском районе г. Брянска</t>
  </si>
  <si>
    <t>Врачебная амбулатория с офисом врача общей (семейной) практики в пгт Кокоревка Суземского района</t>
  </si>
  <si>
    <t>Реконструкция здания детского сада под офис врача общей(семейной) практики в н.п. Ущерпье Клинцовского района</t>
  </si>
  <si>
    <t>Развитие инфраструктуры сферы культуры</t>
  </si>
  <si>
    <t>Строительство нового здания областного театра кукол по ул. Пушкина, 12</t>
  </si>
  <si>
    <t>Департамент культуры Брянской области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</si>
  <si>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</si>
  <si>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Заказчик: ГБУК "Брянский государственный краеведческий музей"</t>
  </si>
  <si>
    <t>Реконструкция музея-усадьбы А.К. Толстого. Брянская обл., Почепский район, с. Красный Рог</t>
  </si>
  <si>
    <t>Реконструкция здания литературно-мемориального музея А.К. Толстого</t>
  </si>
  <si>
    <t>Развитие инфраструктуры сферы образования</t>
  </si>
  <si>
    <t>Детский сад на 115 мест в н.п. Мичуринский Брянского района</t>
  </si>
  <si>
    <t>Детский сад-ясли в микрорайоне по ул.Флотской в Бежицком районе г.Брянска</t>
  </si>
  <si>
    <t>Детский сад-ясли на 270 мест на территории бывшего аэропорта в Советском районе г. Брянска</t>
  </si>
  <si>
    <t>Реконструкция ГБОУ "Сещинская авиационно-космическая кадетская школа-интернат имени дважды Героя Советского Союза летчика-космонавта А.А.Леонова" 1 очередь</t>
  </si>
  <si>
    <t>Обеспечение сельского населения, в том числе молодых семей и молодых специалистов, благоустроенным жильем, 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вблизи которых осуществляются инвестиционные проекты в сфере агропромышленного комплекса, автомобильными дорогами общего пользования с твердым покрытием</t>
  </si>
  <si>
    <t xml:space="preserve">Водоснабжение н.п. Алексеевка </t>
  </si>
  <si>
    <t>Реконструкция водоснабжения н.п. Лутна (1 очередь строительства)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</si>
  <si>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</si>
  <si>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Реконструкция водопроводных сетей н.п. Вышков (2 очередь строительства)</t>
  </si>
  <si>
    <t>Реконструкция водопроводных сетей н.п. Злынка (2 очередь строительства)</t>
  </si>
  <si>
    <t>Водоснабжение н.п. Сачковичи (1 очередь строительства)</t>
  </si>
  <si>
    <t>Водозаборное сооружение ул. Плауновка в н.п. Смотрова Буда</t>
  </si>
  <si>
    <t>Водоснабжение  н.п. Оболешево</t>
  </si>
  <si>
    <t xml:space="preserve">Комаричский район </t>
  </si>
  <si>
    <t>Очистные сооружения пгт Комаричи</t>
  </si>
  <si>
    <t>Строительство канализационных сетей н.п. Комаричи (1 очередь строительства)</t>
  </si>
  <si>
    <t>Красногорский район</t>
  </si>
  <si>
    <t>Наружние сети канализации пгт. Красная Гора</t>
  </si>
  <si>
    <t>Очистные сооружения н.п. Навля</t>
  </si>
  <si>
    <t>Газификация населенных пунктов и объектов социальной инфраструктуры, модернизация объектов коммунальной инфраструктуры</t>
  </si>
  <si>
    <t>Газификация н.п. Клетня</t>
  </si>
  <si>
    <t>строительство водоснабжения в  н.п. Лубошево</t>
  </si>
  <si>
    <t>Реконструкция водоснабжения н.п. Лесное (1 очередь строительства)</t>
  </si>
  <si>
    <t>Водоснабжение н.п. Влазовичи ( 3 очередь строительства)</t>
  </si>
  <si>
    <t>Реконструкция водоснабжения н.п. Косичи (1 очередь строительства)</t>
  </si>
  <si>
    <t>Перевод отпления учреждений и организаций социально-культурной сферы на природный газ</t>
  </si>
  <si>
    <t>газификация фельдшерско-акушерского пункта по ул. Школьной, 8 д. Строительная Слобода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</si>
  <si>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</si>
  <si>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 xml:space="preserve">Строительство автомобильной дороги Брянск - Урицкий в Брянском районе Брянской области (1 этап) </t>
  </si>
  <si>
    <t>Реконструкция мостового перехода через р.Десна на км 6+681 автомобильной дороги "Брянск-Смоленск"-Жуковка в Жуковском районе Брянской области (1 пусковой комплекс)</t>
  </si>
  <si>
    <t>Строительство автомобильной дороги Небольсинский - Станция Эдазия в Жуковском районе Брянской области</t>
  </si>
  <si>
    <t>Реконструкция  автомобильной дороги "Брянск-Новозыбков"-Мглин на участке  км  30+450 -  км 46+035  в Мглинском  районе Брянской области (1 пусковой комплекс на участке км 30+450-км 35+450)</t>
  </si>
  <si>
    <t xml:space="preserve">Реконструкция  автомобильной дороги "Брянск-Новозыбков"-Мглин на участке  км  30+450 -  км 46+035  в Мглинском  районе Брянской области </t>
  </si>
  <si>
    <t xml:space="preserve">Реконструкция  автомобильной дороги Мглин-Сураж на участке км 2+000 -  км 30+200 в Мглинском и Суражском районах Брянской области </t>
  </si>
  <si>
    <t>строительство автомобильной дороги Чаусы-Сопычи в Погарском районе Брянской области</t>
  </si>
  <si>
    <t>Реконструкция автомобильной дороги Погар-Стародуб в Погарском и Стародубском районах Брянской области</t>
  </si>
  <si>
    <t>Реконструкция  автомобильной дороги "Брянск-Новозыбков"-Мглин на участке  км  20+300 -  км 30+450  в Почепском районе Брянской области (2 пусковой комплекс  на участке км 25+300 - км 30+450)</t>
  </si>
  <si>
    <t>реконструкция автомобильной дороги "Брянск-Новозыбков"-Мглин на участке км 10+300-км 20+300, 2 пусковой комплекс км 15+300-км 20+300 в Почепском районе Брянской области</t>
  </si>
  <si>
    <t>реконструкция автомобильной дороги "Брянск-Новозыбков"-Мглин на участке км 20+300-км 30+450 в Почепском районе Брянской области (1 пусковой комплекс на участке км 20+300 - км 25+300)</t>
  </si>
  <si>
    <t>Реконструкция  автомобильной дороги "Брянск-Новозыбков"-Стародуб на участке км 8+200 - км 21+100 в Стародубском районе Брянской области (1 пусковой комплекс км 8+200 - км 13+200)</t>
  </si>
  <si>
    <t>Реконструкция автомобильной дороги "Брянск-Новозыбков"-Стародуб  на участке км 8+200-км 20+550, в Стародубском районе Брянской области</t>
  </si>
  <si>
    <t>Реконструкция  автомобильной дороги Унеча-Сураж  на участке км 17+970 - км 25+060  в Суражском районе Брянской области (1 пусковой комплекс км 17+970 - км 21+970)</t>
  </si>
  <si>
    <t>Реконструкция автомобильной дороги Унеча-Сураж на участке км 17+970-км 25+060, в Суражском районе Брянской области</t>
  </si>
  <si>
    <t>Модернизация сети и повышение эффективности работы учреждений социального обслуживания населения</t>
  </si>
  <si>
    <t>Комплексный центр помощи семье и детям, пгт. Суземка</t>
  </si>
  <si>
    <t>Развитие инфраструктуры сферы физической культуры и спорта</t>
  </si>
  <si>
    <t>Обустройство горнолыжной трассы в Советском районе г. Брянска</t>
  </si>
  <si>
    <t>Бассейн по ул. 2-я Мичурина в Володарском районе в г.Брянске</t>
  </si>
  <si>
    <t>Спортивно-оздоровительный комплекс в микрорайоне "Шибенец" г. Фокино Дятьковского района</t>
  </si>
  <si>
    <t xml:space="preserve">Бассейн спорткомплекса пгт. Климово </t>
  </si>
  <si>
    <t>Реконструкция стадиона "Десна" в Бежицком районе г. Брянска</t>
  </si>
  <si>
    <t xml:space="preserve">Строительство теннисного центра, г.Брянск </t>
  </si>
  <si>
    <t>Управление физической культуры и спорта Брянской области</t>
  </si>
  <si>
    <t>Заказчик: ГАУ "Спортивный клуб "Брянск"</t>
  </si>
  <si>
    <t>Реконструкция воздухоопорной оболочки спортивного комплекса с катком ( ледовый дворец "Пересвет"), г. Брянск, ул. Кромская, д.48а</t>
  </si>
  <si>
    <t>Реконструкция  закрытого ледового стадиона "Десна", г.Брянск, ул. Кромская д.48а</t>
  </si>
  <si>
    <t>Экономическое  развитие, инвестиционная политика  и  инновационная  экономика Брянской  области (2014-2020 годы)</t>
  </si>
  <si>
    <t>Государственная  поддержка  малого и среднего предпринимательства в Брянской области (2014-2020 годы)</t>
  </si>
  <si>
    <t>Реализация мероприятий по государственной поддержке субъектов малого и среднего предпринимательства в Брянской области</t>
  </si>
  <si>
    <t xml:space="preserve">                                                              </t>
  </si>
  <si>
    <t>11260</t>
  </si>
  <si>
    <t>914,25</t>
  </si>
  <si>
    <t>пос/см.кв.м</t>
  </si>
  <si>
    <t>150   925,49</t>
  </si>
  <si>
    <t>пос. смену</t>
  </si>
  <si>
    <t>посещ.</t>
  </si>
  <si>
    <t xml:space="preserve">км                   скваж.                   </t>
  </si>
  <si>
    <t>5,26                                 2</t>
  </si>
  <si>
    <t>5,19                           2</t>
  </si>
  <si>
    <t>км скваж.</t>
  </si>
  <si>
    <t>м3/сут</t>
  </si>
  <si>
    <t>км                       скваж.</t>
  </si>
  <si>
    <t>1,8                              2</t>
  </si>
  <si>
    <t>11                             2</t>
  </si>
  <si>
    <t>куб.м/сут.</t>
  </si>
  <si>
    <t>11270</t>
  </si>
  <si>
    <t>м3/ч</t>
  </si>
  <si>
    <t>м3/ч                                                                                                                                                                           км</t>
  </si>
  <si>
    <t>25;                    1,0</t>
  </si>
  <si>
    <t>м</t>
  </si>
  <si>
    <t>м3/сут.</t>
  </si>
  <si>
    <t>м3/ч;                км</t>
  </si>
  <si>
    <t>4,0;                        2,764</t>
  </si>
  <si>
    <t>6,5-дебит скважины;                  0,746 сети</t>
  </si>
  <si>
    <t>10;                      4,07</t>
  </si>
  <si>
    <t>уч. мест</t>
  </si>
  <si>
    <t>R0180</t>
  </si>
  <si>
    <t>16130</t>
  </si>
  <si>
    <t>чел/см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</si>
  <si>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</si>
  <si>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Строительство полигона ТБО в г. Жуковке</t>
  </si>
  <si>
    <t>Реконструкция очистных сооружений в г. Стародуб</t>
  </si>
  <si>
    <t>Осуществление строительства систем водоснабжения для населенных пунктов Брянской области, увеличение энергоэффективности технологических процессов в сфере водопроводного хозяйства</t>
  </si>
  <si>
    <t>Строительство ВЗУ производительностью 40 м3/ч по ул. Комарова в г. Дятьково Брянской области</t>
  </si>
  <si>
    <t xml:space="preserve">Городской округ "город Новозыбков" </t>
  </si>
  <si>
    <r>
      <t>Наружные водопроводные сети 2-й очереди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района </t>
    </r>
    <r>
      <rPr>
        <sz val="12"/>
        <color indexed="8"/>
        <rFont val="Times New Roman"/>
        <family val="1"/>
        <charset val="204"/>
      </rPr>
      <t>индивидуальных жилых домов в 116 квартале  г. Новозыбков Брянской  области</t>
    </r>
  </si>
  <si>
    <t xml:space="preserve">Брянский район </t>
  </si>
  <si>
    <t>Водоснабжение н.п. Свень Транспортная Брянского района</t>
  </si>
  <si>
    <t>Реконструкция водопроводной сети в с.Гордеевка ул.15 лет Октября</t>
  </si>
  <si>
    <t xml:space="preserve">Жуковский район </t>
  </si>
  <si>
    <t>Сооружение водозаборной скважины с подключением к существующей водопроводной сети в н.п. Латыши Жуковского района</t>
  </si>
  <si>
    <t>Строительство  водопроводной сети в н.п. Гулевка   Клинцовского района</t>
  </si>
  <si>
    <t xml:space="preserve">Навлинский район </t>
  </si>
  <si>
    <t>Водоснабжение  н.п. Клюковники Навлинского района Брянской области</t>
  </si>
  <si>
    <t xml:space="preserve">Белоберезковское городское поселение Трубчевского района </t>
  </si>
  <si>
    <t xml:space="preserve">Реконструкция водопровода пгт Белая Березка Трубчевского района </t>
  </si>
  <si>
    <t>Строительство в н.п. Пушкарная Слобода с прокладкой водопроводной сети до ул. С-Щедрина в г.Севске  Брянской области (2-я очередь)</t>
  </si>
  <si>
    <t>Реконструкция станции 2-го подъема воды в г. Севск</t>
  </si>
  <si>
    <t>Реконструкция сетей водоснабжения в г. Севске</t>
  </si>
  <si>
    <t xml:space="preserve">Стародубский район </t>
  </si>
  <si>
    <t>Водоснабжение н.п. Солова Стародубского района</t>
  </si>
  <si>
    <t>Водозаборное сооружение н.п. Алешковичи Суземского района Брянской области</t>
  </si>
  <si>
    <t>Водозаборное сооружение н.п. Селечня Суземского района Брянской области</t>
  </si>
  <si>
    <t xml:space="preserve">Унечский район </t>
  </si>
  <si>
    <t>Водоснабжение н.п. Шулаковка Унечского района</t>
  </si>
  <si>
    <t>морфологический корпус г. Клинцы</t>
  </si>
  <si>
    <t>лечебный корпус Суражской ЦРБ г. Сураж</t>
  </si>
  <si>
    <t>Создание туристско-рекреационного кластера "Хрустальный город", Брянская область (строительство (реконструкция) инженерных сетей и объектов обеспечивающей инфраструктуры, в том числе I этап - обустройство сквера по адресу: Брянская область, в г.Дятьково (в районе ул.Гоголя и ул.Ленина)</t>
  </si>
  <si>
    <t xml:space="preserve">строительство детского сада в г. Сельцо </t>
  </si>
  <si>
    <t>Бошинское сельское поселение Карачевского района</t>
  </si>
  <si>
    <t>Меленское сельское поселение Стародубского района</t>
  </si>
  <si>
    <t>Строительство жилого микрорайона «Меленский» с. Меленск Стародубского района Брянской области</t>
  </si>
  <si>
    <t xml:space="preserve"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 </t>
  </si>
  <si>
    <t xml:space="preserve">Строительство автомобильной дороги Подъезд к зерноскладу ООО "Сельхозник" в н.п.Чаянка от автомобильной дороги "Локоть - Кретово" - Турищево на км 35+800  в Брасовском районе Брянской области </t>
  </si>
  <si>
    <t xml:space="preserve">Строительство автомобильной дороги Подъезд к производственной базе ООО "АПК Суслово" от автомобильной дороги   "Локоть - Кретово" - Турищево - Суслово на км 6+500  в Брасовском районе Брянской области </t>
  </si>
  <si>
    <t>Строительство автомобильной дороги Подъезд к производственной базе СПК Зимницкий от автомобильной дороги Дубровка-Вязовск на км 2+400 в Дубровском районе Брянской области</t>
  </si>
  <si>
    <t>Строительство автомобильной дороги Подъезд к производственной базе К(Ф) Х "Минаев С.Ю." от автомобильной дороги "Брянск-Смоленск"-Жирятино на км 18+000 в Жирятинском районе  Брянской области</t>
  </si>
  <si>
    <t xml:space="preserve">Строительство автомобильной дороги Подъезд к МТФ в н.п. Кожановка от автомобильной дороги Новозыбков-Деменка-Кожановка на км 42+940 в Злынковском районе Брянской области </t>
  </si>
  <si>
    <t xml:space="preserve">Строительство автомобильной дороги Подъезд к МТФ в н.п. Спиридонова Буда  от автомобильной дороги Злынка-Кожановка на км 14+510 в Злынковском районе Брянской области </t>
  </si>
  <si>
    <t xml:space="preserve">Строительство автомобильной дороги Подъезд к МТФ в н.п. Денисковичи  от автомобильной дороги Злынка-Лысые-Карпиловка на км 16+800 в Злынковском районе Брянской области </t>
  </si>
  <si>
    <t xml:space="preserve">Строительство автомобильной дороги Подъезд к МТФ в н.п. Большие Щербиничи  от автомобильной дороги Карпиловка-Большие Щербиничи на км 6+480  в Злынковском районе Брянской области </t>
  </si>
  <si>
    <t>Строительство автомобильной дороги Куприна-Сомово на участке Куприна-граница Орловской области в Карачевском районе Брянской области (вблизи н.п. Сомово Шаблыкинского района Орловской области)</t>
  </si>
  <si>
    <t xml:space="preserve">Строительство автомобильной дороги Подъезд к МТФ в н.п. Суворово ООО СП "Дружба"  от автомобильной дороги   "Брянск - Новозыбков" - Погар - Гремяч (обход г.Погара) на км 2+300   в Погарском районе Брянской области </t>
  </si>
  <si>
    <t>Строительство автомобильной дороги Подъезд к ФАПу и детскому саду в с.Писаревка от автомобильной дороги Унеча-Мглин на км 10+891 в Унечском районе  Брянской области</t>
  </si>
  <si>
    <t>Газификация н.п. Сенькин Ров</t>
  </si>
  <si>
    <t>Газификация н.п. Дольск</t>
  </si>
  <si>
    <t>Водоснабжение н.п. Хвощевка</t>
  </si>
  <si>
    <t xml:space="preserve">Водоснабжение н.п. Старая Кашовка  (1 очередь строительства) </t>
  </si>
  <si>
    <t>Водоснабжение н.п. Писаревка</t>
  </si>
  <si>
    <t>Сельский Дом культуры на 200 мест в п.Погребы Брасовского района</t>
  </si>
  <si>
    <t xml:space="preserve">Роддом (2 пусковой комплекс) г.Клинцы </t>
  </si>
  <si>
    <t>в том числе кредиторская задолженность за работы, выполненные в 2013-2015 годах</t>
  </si>
  <si>
    <t>Газификация н.п. Корчминка</t>
  </si>
  <si>
    <t>Газификация н.п. Ольшаница</t>
  </si>
  <si>
    <t>Газификация ул. Дегтярева, Луговой, Заречной в н.п. Дятьковичи</t>
  </si>
  <si>
    <t xml:space="preserve">Газификация н.п. Католино </t>
  </si>
  <si>
    <t>Газификация н.п. Николаевка</t>
  </si>
  <si>
    <t>газификация н.п. Суховерхово</t>
  </si>
  <si>
    <t>Газификация н.п. Большая Ловча</t>
  </si>
  <si>
    <t xml:space="preserve">Реконструкция водоснабжения  н.п. Дунаевский </t>
  </si>
  <si>
    <t>Реконструкция водопроводных сетей в н.п. Березовка (ул. Первомайская)</t>
  </si>
  <si>
    <t>Водоснабжение н.п. Занковка</t>
  </si>
  <si>
    <t>Реконструкция Первомайского моста через р. Десна в Бежицком районе г. Брянска (1 пусковой комплекс)</t>
  </si>
  <si>
    <t>Реконструкция путепровода через железнодорожные пути станции Брянск I в Володарском районе г.Брянска</t>
  </si>
  <si>
    <t>Дятьковское городское поселение</t>
  </si>
  <si>
    <t xml:space="preserve">Реконструкция автомобильной дороги по ул. Гоголя в г. Дятьково </t>
  </si>
  <si>
    <t xml:space="preserve">Реконструкция автомобильной дороги по ул. Фокина в г. Дятьково </t>
  </si>
  <si>
    <t xml:space="preserve">Строительство автомобильной дороги Подъезд к ФАПу и детскому саду в с.Писаревка от автомобильной дороги Унеча-Мглин на км 10+891 в Унечском районе Брянской области </t>
  </si>
  <si>
    <t>Физкультурно-оздоровительный комплекс, н.п.Сураж</t>
  </si>
  <si>
    <t>Реконструкция муниципального стадиона "Снежеть" в г.Карачеве</t>
  </si>
  <si>
    <t>Физкультурно-оздоровительный комплекс пгт Комаричи</t>
  </si>
  <si>
    <t>51</t>
  </si>
  <si>
    <r>
      <rPr>
        <sz val="14"/>
        <rFont val="Times New Roman"/>
        <family val="1"/>
        <charset val="204"/>
      </rPr>
      <t>реконструкция</t>
    </r>
    <r>
      <rPr>
        <sz val="12"/>
        <rFont val="Times New Roman"/>
        <family val="1"/>
        <charset val="204"/>
      </rPr>
      <t xml:space="preserve"> здания библиотеки (бывшего кинотеатра "Родина") в п.г.т. Климово</t>
    </r>
  </si>
  <si>
    <t>Строительство автомобильной дороги Красное-Кретово в Брасовском районе Брянской области (завершающий этап)</t>
  </si>
  <si>
    <t>Реконструкция  автомобильной дороги Мглин-Сураж на участке км 2+000 -  км 30+200 в Мглинском и Суражском районах Брянской области (1 пусковой комплекс км 2+000 - км 7+000)</t>
  </si>
  <si>
    <t>Реконструкция автомобильной дороги Стародуб-Климово   в Стародубском и Климовском районах Брянской области</t>
  </si>
  <si>
    <t>Реконструкция  автомобильной дороги Трубчевск-Погар на участке км 1+300 - км 30+760 в Трубчевском и Погарском районах Брянской области (1 пусковой комплекс км 1+300 - км 6+300)</t>
  </si>
  <si>
    <t>строители</t>
  </si>
  <si>
    <r>
      <t>дебит скважи    ны м</t>
    </r>
    <r>
      <rPr>
        <sz val="10"/>
        <rFont val="Calibri"/>
        <family val="2"/>
        <charset val="204"/>
      </rPr>
      <t>³</t>
    </r>
    <r>
      <rPr>
        <sz val="10"/>
        <rFont val="Times New Roman"/>
        <family val="1"/>
        <charset val="204"/>
      </rPr>
      <t xml:space="preserve">/ч </t>
    </r>
  </si>
  <si>
    <r>
      <t>м</t>
    </r>
    <r>
      <rPr>
        <sz val="14"/>
        <rFont val="Calibri"/>
        <family val="2"/>
        <charset val="204"/>
      </rPr>
      <t>³</t>
    </r>
    <r>
      <rPr>
        <sz val="14"/>
        <rFont val="Times New Roman"/>
        <family val="1"/>
        <charset val="204"/>
      </rPr>
      <t>/ч км</t>
    </r>
  </si>
  <si>
    <t>ОМ</t>
  </si>
  <si>
    <t>33</t>
  </si>
  <si>
    <t>об исполнении региональной адресной инвестиционной программы Брянской области за 1 квартал 2016 года                                                                                                                                                                                                       Перечень объектов бюджетных инвестиций государственной собственности</t>
  </si>
  <si>
    <t>об исполнении региональной адресной инвестиционной программы Брянской области за 1 квартал 2016 года                                                                                                        Перечень объектов бюджетных инвестиций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</si>
</sst>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"/>
    <numFmt numFmtId="166" formatCode="0.0"/>
    <numFmt numFmtId="167" formatCode="0.000"/>
    <numFmt numFmtId="168" formatCode="0.0%"/>
  </numFmts>
  <fonts count="6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 CYR"/>
    </font>
    <font>
      <sz val="12"/>
      <name val="Times New Roman CYR"/>
    </font>
    <font>
      <sz val="12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0070C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name val="Times New Roman Cyr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 CYR"/>
    </font>
    <font>
      <i/>
      <sz val="12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indexed="61"/>
      <name val="Times New Roman"/>
      <family val="1"/>
      <charset val="204"/>
    </font>
    <font>
      <b/>
      <sz val="10"/>
      <color indexed="6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34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right"/>
    </xf>
    <xf numFmtId="0" fontId="9" fillId="0" borderId="0" xfId="0" applyFont="1"/>
    <xf numFmtId="0" fontId="8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17" fillId="0" borderId="0" xfId="0" applyFont="1"/>
    <xf numFmtId="0" fontId="18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/>
    <xf numFmtId="49" fontId="14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7" fillId="0" borderId="1" xfId="0" applyNumberFormat="1" applyFont="1" applyBorder="1"/>
    <xf numFmtId="165" fontId="7" fillId="0" borderId="1" xfId="0" applyNumberFormat="1" applyFont="1" applyBorder="1"/>
    <xf numFmtId="49" fontId="12" fillId="2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/>
    <xf numFmtId="165" fontId="8" fillId="0" borderId="1" xfId="0" applyNumberFormat="1" applyFont="1" applyBorder="1"/>
    <xf numFmtId="0" fontId="0" fillId="0" borderId="0" xfId="0" applyFill="1"/>
    <xf numFmtId="4" fontId="1" fillId="3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wrapText="1"/>
    </xf>
    <xf numFmtId="0" fontId="7" fillId="0" borderId="1" xfId="0" applyFont="1" applyBorder="1"/>
    <xf numFmtId="0" fontId="1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" fontId="14" fillId="2" borderId="1" xfId="0" applyNumberFormat="1" applyFont="1" applyFill="1" applyBorder="1" applyAlignment="1">
      <alignment horizontal="right" wrapText="1"/>
    </xf>
    <xf numFmtId="4" fontId="12" fillId="2" borderId="1" xfId="0" applyNumberFormat="1" applyFont="1" applyFill="1" applyBorder="1" applyAlignment="1">
      <alignment horizontal="right" wrapText="1"/>
    </xf>
    <xf numFmtId="49" fontId="14" fillId="2" borderId="1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/>
    <xf numFmtId="0" fontId="24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0" fontId="6" fillId="0" borderId="0" xfId="0" applyFont="1"/>
    <xf numFmtId="4" fontId="1" fillId="2" borderId="1" xfId="0" applyNumberFormat="1" applyFont="1" applyFill="1" applyBorder="1" applyAlignment="1"/>
    <xf numFmtId="4" fontId="5" fillId="2" borderId="1" xfId="0" applyNumberFormat="1" applyFont="1" applyFill="1" applyBorder="1" applyAlignment="1"/>
    <xf numFmtId="168" fontId="0" fillId="0" borderId="0" xfId="0" applyNumberFormat="1"/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7" fillId="0" borderId="1" xfId="0" applyFont="1" applyBorder="1"/>
    <xf numFmtId="49" fontId="7" fillId="0" borderId="1" xfId="0" applyNumberFormat="1" applyFont="1" applyBorder="1"/>
    <xf numFmtId="0" fontId="25" fillId="0" borderId="1" xfId="0" applyFont="1" applyBorder="1"/>
    <xf numFmtId="0" fontId="2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4" fontId="27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5" fillId="0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1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right"/>
    </xf>
    <xf numFmtId="4" fontId="8" fillId="4" borderId="1" xfId="0" applyNumberFormat="1" applyFont="1" applyFill="1" applyBorder="1"/>
    <xf numFmtId="0" fontId="7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wrapText="1"/>
    </xf>
    <xf numFmtId="165" fontId="8" fillId="4" borderId="1" xfId="0" applyNumberFormat="1" applyFont="1" applyFill="1" applyBorder="1"/>
    <xf numFmtId="0" fontId="12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horizontal="right" wrapText="1"/>
    </xf>
    <xf numFmtId="4" fontId="12" fillId="4" borderId="1" xfId="0" applyNumberFormat="1" applyFont="1" applyFill="1" applyBorder="1" applyAlignment="1">
      <alignment horizontal="right" wrapText="1"/>
    </xf>
    <xf numFmtId="49" fontId="7" fillId="2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/>
    <xf numFmtId="0" fontId="4" fillId="0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4" fontId="7" fillId="0" borderId="0" xfId="0" applyNumberFormat="1" applyFont="1"/>
    <xf numFmtId="165" fontId="7" fillId="3" borderId="0" xfId="0" applyNumberFormat="1" applyFont="1" applyFill="1" applyBorder="1"/>
    <xf numFmtId="49" fontId="30" fillId="5" borderId="0" xfId="0" applyNumberFormat="1" applyFont="1" applyFill="1" applyBorder="1" applyAlignment="1">
      <alignment horizontal="left" wrapText="1"/>
    </xf>
    <xf numFmtId="165" fontId="7" fillId="3" borderId="3" xfId="0" applyNumberFormat="1" applyFont="1" applyFill="1" applyBorder="1"/>
    <xf numFmtId="0" fontId="14" fillId="0" borderId="1" xfId="0" applyFont="1" applyFill="1" applyBorder="1" applyAlignment="1">
      <alignment wrapText="1"/>
    </xf>
    <xf numFmtId="0" fontId="5" fillId="0" borderId="0" xfId="0" applyFont="1" applyFill="1" applyAlignment="1">
      <alignment vertical="top" wrapText="1"/>
    </xf>
    <xf numFmtId="49" fontId="32" fillId="2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justify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justify"/>
    </xf>
    <xf numFmtId="0" fontId="15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justify"/>
    </xf>
    <xf numFmtId="0" fontId="5" fillId="3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right" wrapText="1"/>
    </xf>
    <xf numFmtId="0" fontId="16" fillId="3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right"/>
    </xf>
    <xf numFmtId="49" fontId="16" fillId="0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right" wrapText="1"/>
    </xf>
    <xf numFmtId="49" fontId="16" fillId="2" borderId="1" xfId="0" applyNumberFormat="1" applyFont="1" applyFill="1" applyBorder="1" applyAlignment="1">
      <alignment horizontal="right" wrapText="1"/>
    </xf>
    <xf numFmtId="167" fontId="16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17" fillId="4" borderId="1" xfId="0" applyFont="1" applyFill="1" applyBorder="1"/>
    <xf numFmtId="165" fontId="7" fillId="4" borderId="1" xfId="0" applyNumberFormat="1" applyFont="1" applyFill="1" applyBorder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 wrapText="1"/>
    </xf>
    <xf numFmtId="4" fontId="8" fillId="4" borderId="1" xfId="0" applyNumberFormat="1" applyFont="1" applyFill="1" applyBorder="1" applyAlignment="1">
      <alignment horizontal="right" wrapText="1"/>
    </xf>
    <xf numFmtId="49" fontId="8" fillId="4" borderId="1" xfId="0" applyNumberFormat="1" applyFont="1" applyFill="1" applyBorder="1" applyAlignment="1">
      <alignment wrapText="1"/>
    </xf>
    <xf numFmtId="0" fontId="16" fillId="4" borderId="1" xfId="0" applyFont="1" applyFill="1" applyBorder="1" applyAlignment="1">
      <alignment horizontal="right"/>
    </xf>
    <xf numFmtId="49" fontId="12" fillId="3" borderId="1" xfId="0" applyNumberFormat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wrapText="1"/>
    </xf>
    <xf numFmtId="49" fontId="12" fillId="0" borderId="1" xfId="1" applyNumberFormat="1" applyFont="1" applyFill="1" applyBorder="1" applyAlignment="1">
      <alignment horizontal="center" wrapText="1"/>
    </xf>
    <xf numFmtId="49" fontId="14" fillId="0" borderId="1" xfId="1" applyNumberFormat="1" applyFont="1" applyFill="1" applyBorder="1" applyAlignment="1">
      <alignment horizontal="center" wrapText="1"/>
    </xf>
    <xf numFmtId="0" fontId="36" fillId="6" borderId="1" xfId="0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3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38" fillId="3" borderId="1" xfId="0" applyFont="1" applyFill="1" applyBorder="1" applyAlignment="1">
      <alignment wrapText="1"/>
    </xf>
    <xf numFmtId="0" fontId="14" fillId="0" borderId="1" xfId="1" applyFont="1" applyFill="1" applyBorder="1" applyAlignment="1">
      <alignment wrapText="1"/>
    </xf>
    <xf numFmtId="0" fontId="31" fillId="0" borderId="1" xfId="1" applyFont="1" applyFill="1" applyBorder="1" applyAlignment="1">
      <alignment wrapText="1"/>
    </xf>
    <xf numFmtId="0" fontId="39" fillId="0" borderId="1" xfId="1" applyFont="1" applyFill="1" applyBorder="1" applyAlignment="1">
      <alignment wrapText="1"/>
    </xf>
    <xf numFmtId="166" fontId="21" fillId="2" borderId="1" xfId="0" applyNumberFormat="1" applyFont="1" applyFill="1" applyBorder="1" applyAlignment="1">
      <alignment wrapText="1"/>
    </xf>
    <xf numFmtId="49" fontId="40" fillId="6" borderId="1" xfId="0" applyNumberFormat="1" applyFont="1" applyFill="1" applyBorder="1" applyAlignment="1">
      <alignment horizontal="center" wrapText="1"/>
    </xf>
    <xf numFmtId="49" fontId="36" fillId="6" borderId="1" xfId="0" applyNumberFormat="1" applyFont="1" applyFill="1" applyBorder="1" applyAlignment="1">
      <alignment horizontal="center" wrapText="1"/>
    </xf>
    <xf numFmtId="0" fontId="37" fillId="0" borderId="1" xfId="0" applyFont="1" applyBorder="1" applyAlignment="1"/>
    <xf numFmtId="0" fontId="41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38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wrapText="1"/>
    </xf>
    <xf numFmtId="49" fontId="18" fillId="3" borderId="1" xfId="0" applyNumberFormat="1" applyFont="1" applyFill="1" applyBorder="1" applyAlignment="1">
      <alignment horizontal="center" wrapText="1"/>
    </xf>
    <xf numFmtId="0" fontId="26" fillId="3" borderId="1" xfId="0" applyFont="1" applyFill="1" applyBorder="1" applyAlignment="1">
      <alignment wrapText="1"/>
    </xf>
    <xf numFmtId="0" fontId="43" fillId="3" borderId="1" xfId="0" applyFont="1" applyFill="1" applyBorder="1" applyAlignment="1">
      <alignment wrapText="1"/>
    </xf>
    <xf numFmtId="2" fontId="31" fillId="2" borderId="1" xfId="0" applyNumberFormat="1" applyFont="1" applyFill="1" applyBorder="1" applyAlignment="1">
      <alignment wrapText="1"/>
    </xf>
    <xf numFmtId="1" fontId="3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4" fontId="21" fillId="2" borderId="1" xfId="0" applyNumberFormat="1" applyFont="1" applyFill="1" applyBorder="1" applyAlignment="1">
      <alignment horizontal="right" wrapText="1"/>
    </xf>
    <xf numFmtId="4" fontId="38" fillId="2" borderId="1" xfId="0" applyNumberFormat="1" applyFont="1" applyFill="1" applyBorder="1" applyAlignment="1">
      <alignment horizontal="right" wrapText="1"/>
    </xf>
    <xf numFmtId="165" fontId="44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 wrapText="1"/>
    </xf>
    <xf numFmtId="4" fontId="38" fillId="3" borderId="1" xfId="0" applyNumberFormat="1" applyFont="1" applyFill="1" applyBorder="1" applyAlignment="1">
      <alignment horizontal="right" wrapText="1"/>
    </xf>
    <xf numFmtId="4" fontId="14" fillId="3" borderId="1" xfId="0" applyNumberFormat="1" applyFont="1" applyFill="1" applyBorder="1" applyAlignment="1">
      <alignment horizontal="right" wrapText="1"/>
    </xf>
    <xf numFmtId="3" fontId="21" fillId="3" borderId="1" xfId="0" applyNumberFormat="1" applyFont="1" applyFill="1" applyBorder="1" applyAlignment="1">
      <alignment horizontal="right" wrapText="1"/>
    </xf>
    <xf numFmtId="4" fontId="21" fillId="3" borderId="1" xfId="0" applyNumberFormat="1" applyFont="1" applyFill="1" applyBorder="1" applyAlignment="1">
      <alignment horizontal="right" wrapText="1"/>
    </xf>
    <xf numFmtId="0" fontId="38" fillId="3" borderId="1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/>
    <xf numFmtId="0" fontId="45" fillId="3" borderId="1" xfId="0" applyFont="1" applyFill="1" applyBorder="1" applyAlignment="1"/>
    <xf numFmtId="49" fontId="29" fillId="3" borderId="1" xfId="0" applyNumberFormat="1" applyFont="1" applyFill="1" applyBorder="1" applyAlignment="1">
      <alignment wrapText="1"/>
    </xf>
    <xf numFmtId="0" fontId="46" fillId="3" borderId="1" xfId="0" applyFont="1" applyFill="1" applyBorder="1" applyAlignment="1">
      <alignment horizontal="right"/>
    </xf>
    <xf numFmtId="49" fontId="23" fillId="0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right"/>
    </xf>
    <xf numFmtId="0" fontId="42" fillId="2" borderId="1" xfId="0" applyFont="1" applyFill="1" applyBorder="1" applyAlignment="1">
      <alignment horizontal="right"/>
    </xf>
    <xf numFmtId="0" fontId="47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wrapText="1"/>
    </xf>
    <xf numFmtId="0" fontId="47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8" fillId="2" borderId="1" xfId="0" applyFont="1" applyFill="1" applyBorder="1" applyAlignment="1">
      <alignment horizontal="right"/>
    </xf>
    <xf numFmtId="0" fontId="49" fillId="2" borderId="1" xfId="0" applyFont="1" applyFill="1" applyBorder="1" applyAlignment="1">
      <alignment horizontal="right"/>
    </xf>
    <xf numFmtId="0" fontId="12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40" fillId="6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 applyAlignment="1"/>
    <xf numFmtId="0" fontId="5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justify"/>
    </xf>
    <xf numFmtId="0" fontId="33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justify"/>
    </xf>
    <xf numFmtId="0" fontId="40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26" fillId="3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vertical="justify"/>
    </xf>
    <xf numFmtId="0" fontId="19" fillId="3" borderId="1" xfId="0" applyFont="1" applyFill="1" applyBorder="1" applyAlignment="1"/>
    <xf numFmtId="0" fontId="5" fillId="3" borderId="1" xfId="0" applyFont="1" applyFill="1" applyBorder="1" applyAlignment="1">
      <alignment vertical="justify" wrapText="1"/>
    </xf>
    <xf numFmtId="0" fontId="19" fillId="3" borderId="1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horizontal="center" wrapText="1"/>
    </xf>
    <xf numFmtId="49" fontId="33" fillId="6" borderId="1" xfId="0" applyNumberFormat="1" applyFont="1" applyFill="1" applyBorder="1" applyAlignment="1">
      <alignment horizontal="center" wrapText="1"/>
    </xf>
    <xf numFmtId="0" fontId="5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168" fontId="9" fillId="0" borderId="0" xfId="0" applyNumberFormat="1" applyFont="1"/>
    <xf numFmtId="0" fontId="38" fillId="4" borderId="1" xfId="0" applyFont="1" applyFill="1" applyBorder="1" applyAlignment="1">
      <alignment wrapText="1"/>
    </xf>
    <xf numFmtId="0" fontId="52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21" fillId="4" borderId="1" xfId="0" applyFont="1" applyFill="1" applyBorder="1" applyAlignment="1">
      <alignment horizontal="center" wrapText="1"/>
    </xf>
    <xf numFmtId="4" fontId="38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/>
    </xf>
    <xf numFmtId="0" fontId="38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47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165" fontId="1" fillId="0" borderId="1" xfId="0" applyNumberFormat="1" applyFont="1" applyBorder="1"/>
    <xf numFmtId="165" fontId="1" fillId="3" borderId="1" xfId="0" applyNumberFormat="1" applyFont="1" applyFill="1" applyBorder="1"/>
    <xf numFmtId="165" fontId="5" fillId="3" borderId="1" xfId="0" applyNumberFormat="1" applyFont="1" applyFill="1" applyBorder="1"/>
    <xf numFmtId="165" fontId="5" fillId="0" borderId="1" xfId="0" applyNumberFormat="1" applyFont="1" applyBorder="1"/>
    <xf numFmtId="4" fontId="5" fillId="3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/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165" fontId="5" fillId="4" borderId="1" xfId="0" applyNumberFormat="1" applyFont="1" applyFill="1" applyBorder="1"/>
    <xf numFmtId="4" fontId="20" fillId="0" borderId="1" xfId="0" applyNumberFormat="1" applyFont="1" applyBorder="1"/>
    <xf numFmtId="4" fontId="1" fillId="3" borderId="1" xfId="0" applyNumberFormat="1" applyFont="1" applyFill="1" applyBorder="1"/>
    <xf numFmtId="4" fontId="5" fillId="3" borderId="1" xfId="0" applyNumberFormat="1" applyFont="1" applyFill="1" applyBorder="1"/>
    <xf numFmtId="4" fontId="1" fillId="4" borderId="1" xfId="0" applyNumberFormat="1" applyFont="1" applyFill="1" applyBorder="1"/>
    <xf numFmtId="165" fontId="1" fillId="4" borderId="1" xfId="0" applyNumberFormat="1" applyFont="1" applyFill="1" applyBorder="1"/>
    <xf numFmtId="0" fontId="20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0" borderId="0" xfId="0" applyNumberFormat="1" applyFont="1"/>
    <xf numFmtId="4" fontId="1" fillId="0" borderId="1" xfId="1" applyNumberFormat="1" applyFont="1" applyFill="1" applyBorder="1" applyAlignment="1">
      <alignment horizontal="right" wrapText="1"/>
    </xf>
    <xf numFmtId="4" fontId="5" fillId="0" borderId="1" xfId="1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4" fontId="1" fillId="2" borderId="1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4" fontId="20" fillId="2" borderId="1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" fontId="1" fillId="4" borderId="1" xfId="0" applyNumberFormat="1" applyFont="1" applyFill="1" applyBorder="1" applyAlignment="1"/>
    <xf numFmtId="4" fontId="1" fillId="4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/>
    <xf numFmtId="0" fontId="14" fillId="4" borderId="1" xfId="0" applyFont="1" applyFill="1" applyBorder="1" applyAlignment="1">
      <alignment wrapText="1"/>
    </xf>
    <xf numFmtId="166" fontId="21" fillId="4" borderId="1" xfId="0" applyNumberFormat="1" applyFont="1" applyFill="1" applyBorder="1" applyAlignment="1">
      <alignment wrapText="1"/>
    </xf>
    <xf numFmtId="0" fontId="20" fillId="3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9" fontId="20" fillId="6" borderId="1" xfId="0" applyNumberFormat="1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53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wrapText="1"/>
    </xf>
    <xf numFmtId="0" fontId="1" fillId="0" borderId="1" xfId="0" applyFont="1" applyBorder="1" applyAlignment="1"/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/>
    </xf>
    <xf numFmtId="0" fontId="5" fillId="0" borderId="1" xfId="0" applyFont="1" applyBorder="1" applyAlignment="1"/>
    <xf numFmtId="0" fontId="54" fillId="0" borderId="1" xfId="0" applyFont="1" applyBorder="1" applyAlignment="1">
      <alignment wrapText="1"/>
    </xf>
    <xf numFmtId="0" fontId="1" fillId="6" borderId="1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wrapText="1"/>
    </xf>
    <xf numFmtId="165" fontId="54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wrapText="1"/>
    </xf>
    <xf numFmtId="0" fontId="47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 wrapText="1"/>
    </xf>
    <xf numFmtId="49" fontId="14" fillId="4" borderId="1" xfId="0" applyNumberFormat="1" applyFont="1" applyFill="1" applyBorder="1" applyAlignment="1">
      <alignment horizontal="right" wrapText="1"/>
    </xf>
    <xf numFmtId="0" fontId="20" fillId="3" borderId="1" xfId="0" applyFont="1" applyFill="1" applyBorder="1" applyAlignment="1">
      <alignment vertical="justify"/>
    </xf>
    <xf numFmtId="0" fontId="57" fillId="2" borderId="1" xfId="0" applyFont="1" applyFill="1" applyBorder="1" applyAlignment="1">
      <alignment horizontal="center" vertical="top" wrapText="1"/>
    </xf>
    <xf numFmtId="0" fontId="5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58" fillId="2" borderId="1" xfId="0" applyFont="1" applyFill="1" applyBorder="1" applyAlignment="1">
      <alignment horizontal="center" vertical="top" wrapText="1"/>
    </xf>
    <xf numFmtId="0" fontId="58" fillId="2" borderId="1" xfId="0" applyFont="1" applyFill="1" applyBorder="1" applyAlignment="1">
      <alignment vertical="top" wrapText="1"/>
    </xf>
    <xf numFmtId="0" fontId="59" fillId="2" borderId="1" xfId="0" applyFont="1" applyFill="1" applyBorder="1" applyAlignment="1">
      <alignment vertical="top" wrapText="1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2" xfId="0" applyFont="1" applyFill="1" applyBorder="1" applyAlignment="1">
      <alignment vertical="top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9" fillId="2" borderId="0" xfId="0" applyFont="1" applyFill="1" applyAlignment="1">
      <alignment horizontal="center" vertical="justify"/>
    </xf>
    <xf numFmtId="0" fontId="28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86;&#1085;&#1082;&#1091;&#1088;&#1089;&#1086;&#1074;%20&#1080;%20&#1082;&#1086;&#1085;&#1090;&#1088;&#1072;&#1082;&#1090;&#1086;&#1074;\&#1042;&#1077;&#1088;&#1082;&#1077;&#1077;&#1085;&#1082;&#1086;\&#1088;&#1077;&#1077;&#1089;&#1090;&#1088;%20&#1089;&#1077;&#1083;&#1086;\2016\5%20&#1092;&#1086;&#1088;&#1084;&#1072;%20&#1087;&#1086;%20&#1089;&#1077;&#1083;&#1100;&#1089;&#1080;&#1084;%20&#1076;&#1086;&#1088;&#1086;&#1075;&#1072;&#1084;%20(&#1082;%20&#1090;&#1077;&#1083;&#1077;&#1075;&#1088;&#1072;&#1084;&#1084;&#1077;)%202015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3 (2)"/>
    </sheetNames>
    <sheetDataSet>
      <sheetData sheetId="0" refreshError="1"/>
      <sheetData sheetId="1" refreshError="1"/>
      <sheetData sheetId="2" refreshError="1"/>
      <sheetData sheetId="3" refreshError="1">
        <row r="23">
          <cell r="B23" t="str">
            <v xml:space="preserve">Строительство автомобильной дороги Подъезд к МТФ № 1 в н.п. Медведи от автомобильной дороги Палужская Рудня - Заборье - Медведи на км 19+940  в Красногорском районе Брянской области </v>
          </cell>
        </row>
        <row r="24">
          <cell r="B24" t="str">
            <v xml:space="preserve">Строительство автомобильной дороги Подъезд к МТФ в н.п. Макаричи от автомобильной дороги Палужская Рудня - Заборье - Медведи на км 4+800  в Красногорском районе Брянской области </v>
          </cell>
        </row>
        <row r="25">
          <cell r="B25" t="str">
            <v xml:space="preserve">Строительство автомобильной дороги Подъезд к МТФ № 1 в н.п. Перелазы от автомобильной дороги Перелазы - Зеленая Дубрава на км 0+320  в Красногорском районе Брянской области </v>
          </cell>
        </row>
        <row r="26">
          <cell r="B26" t="str">
            <v xml:space="preserve">Строительство автомобильной дороги Подъезд к агрогородку "Гетманобудский"   от автомобильной дороги "Климово-Чуровичи" - Гетманова Буда на км 3+000  в Климовском районе Брянской области </v>
          </cell>
        </row>
        <row r="27">
          <cell r="B27" t="str">
            <v xml:space="preserve">Строительство автомобильной дороги Подъезд к ферме КРС в н.п.Азаровка  от автомобильной дороги "Погар - Стародуб" - Андрейковичи на км 23+900  в Погарском районе Брянской области </v>
          </cell>
        </row>
        <row r="28">
          <cell r="B28" t="str">
            <v xml:space="preserve">Строительство автомобильной дороги Подъезд к МТФ в н.п. Курово ООО СП "Дружба"  от автомобильной дороги   "Брянск - Новозыбков" - Погар - Гремяч (обход г.Погара) на км 2+600   в Погарском районе Брянской области </v>
          </cell>
        </row>
        <row r="30">
          <cell r="B30" t="str">
            <v xml:space="preserve">Строительство автомобильной дороги Подъезд к производственной базе СПК Союз от автомобильной дороги "Украина" - Асовица" - Голышино на км 4+450  в Севском районе Брянской области </v>
          </cell>
        </row>
        <row r="31">
          <cell r="B31" t="str">
            <v xml:space="preserve">Строительство автомобильной дороги Подъезд к ферме КРС ООО Агрофирма "Слон"  от автомобильной дороги "Украина"-Бересток на км 10+600  в Севском районе Брянской области </v>
          </cell>
        </row>
        <row r="32">
          <cell r="B32" t="str">
            <v xml:space="preserve">Строительство автомобильной дороги Подъезд к ферме КРС колхоз "Новая Жизнь" в с.Курковичи от автомобильной дороги   Стародуб - Курковичи на км 33+100   в Стародубском районе Брянской области </v>
          </cell>
        </row>
        <row r="33">
          <cell r="B33" t="str">
            <v xml:space="preserve">Строительство автомобильной дороги Подъезд к ферме КРС колхоз "Имени Правды" в с.Запольские Халеевичи от автомобильной дороги   "Мартьяновка - Стародуб" - Запольские Халеевичи на км 5+700   в Стародубском районе Брянской области </v>
          </cell>
        </row>
        <row r="34">
          <cell r="B34" t="str">
            <v xml:space="preserve">Строительство автомобильной дороги Подъезд к ферме КРС КФХ  Пашутко В.Н. в с.Демьянки от автомобильной дороги  "Стародуб-Курковичи"-Демьянки-Азарово на км 1+800   в Стародубском районе Брянской области </v>
          </cell>
        </row>
        <row r="35">
          <cell r="B35" t="str">
            <v>Строительство автомобильной дороги Кветунь-Удолье  в Трубчевском районе Брянской области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1"/>
  <sheetViews>
    <sheetView view="pageBreakPreview" zoomScale="78" zoomScaleNormal="100" zoomScaleSheetLayoutView="78" workbookViewId="0">
      <pane xSplit="12" ySplit="5" topLeftCell="M6" activePane="bottomRight" state="frozen"/>
      <selection pane="topRight" activeCell="L1" sqref="L1"/>
      <selection pane="bottomLeft" activeCell="A6" sqref="A6"/>
      <selection pane="bottomRight" activeCell="A3" sqref="A3:P3"/>
    </sheetView>
  </sheetViews>
  <sheetFormatPr defaultRowHeight="15.75" x14ac:dyDescent="0.25"/>
  <cols>
    <col min="1" max="1" width="77.42578125" style="15" customWidth="1"/>
    <col min="2" max="3" width="5.5703125" customWidth="1"/>
    <col min="4" max="4" width="6.7109375" customWidth="1"/>
    <col min="5" max="5" width="5.85546875" customWidth="1"/>
    <col min="6" max="6" width="4.28515625" customWidth="1"/>
    <col min="7" max="7" width="4.5703125" customWidth="1"/>
    <col min="8" max="8" width="9.42578125" customWidth="1"/>
    <col min="9" max="9" width="5.5703125" customWidth="1"/>
    <col min="10" max="10" width="9.85546875" customWidth="1"/>
    <col min="11" max="11" width="10.140625" customWidth="1"/>
    <col min="12" max="12" width="8.28515625" customWidth="1"/>
    <col min="13" max="13" width="15" customWidth="1"/>
    <col min="14" max="14" width="14.85546875" customWidth="1"/>
    <col min="15" max="15" width="15" customWidth="1"/>
    <col min="16" max="16" width="10.7109375" customWidth="1"/>
    <col min="17" max="17" width="14.85546875" bestFit="1" customWidth="1"/>
    <col min="18" max="19" width="15.7109375" customWidth="1"/>
  </cols>
  <sheetData>
    <row r="1" spans="1:20" ht="18.75" x14ac:dyDescent="0.3">
      <c r="A1" s="338" t="s">
        <v>154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20" ht="38.25" customHeight="1" x14ac:dyDescent="0.25">
      <c r="A2" s="339" t="s">
        <v>368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20" ht="20.25" customHeight="1" x14ac:dyDescent="0.25">
      <c r="A3" s="340" t="s">
        <v>0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2"/>
      <c r="O3" s="342"/>
      <c r="P3" s="342"/>
    </row>
    <row r="4" spans="1:20" ht="51.75" x14ac:dyDescent="0.25">
      <c r="A4" s="41" t="s">
        <v>1</v>
      </c>
      <c r="B4" s="42" t="s">
        <v>2</v>
      </c>
      <c r="C4" s="42" t="s">
        <v>3</v>
      </c>
      <c r="D4" s="42" t="s">
        <v>366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3" t="s">
        <v>155</v>
      </c>
      <c r="K4" s="43" t="s">
        <v>161</v>
      </c>
      <c r="L4" s="43" t="s">
        <v>9</v>
      </c>
      <c r="M4" s="44" t="s">
        <v>10</v>
      </c>
      <c r="N4" s="44" t="s">
        <v>11</v>
      </c>
      <c r="O4" s="44" t="s">
        <v>12</v>
      </c>
      <c r="P4" s="45" t="s">
        <v>13</v>
      </c>
    </row>
    <row r="5" spans="1:20" ht="15" x14ac:dyDescent="0.25">
      <c r="A5" s="1" t="s">
        <v>14</v>
      </c>
      <c r="B5" s="1" t="s">
        <v>15</v>
      </c>
      <c r="C5" s="1"/>
      <c r="D5" s="1" t="s">
        <v>16</v>
      </c>
      <c r="E5" s="1" t="s">
        <v>17</v>
      </c>
      <c r="F5" s="1" t="s">
        <v>18</v>
      </c>
      <c r="G5" s="1" t="s">
        <v>19</v>
      </c>
      <c r="H5" s="1"/>
      <c r="I5" s="1"/>
      <c r="J5" s="1"/>
      <c r="K5" s="1"/>
      <c r="L5" s="1">
        <v>11</v>
      </c>
      <c r="M5" s="1">
        <v>12</v>
      </c>
      <c r="N5" s="1">
        <v>13</v>
      </c>
      <c r="O5" s="1">
        <v>14</v>
      </c>
      <c r="P5" s="2">
        <v>15</v>
      </c>
      <c r="Q5" t="s">
        <v>363</v>
      </c>
    </row>
    <row r="6" spans="1:20" ht="33" customHeight="1" x14ac:dyDescent="0.25">
      <c r="A6" s="122" t="s">
        <v>173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31">
        <f>M8+M18+M45+M61+M79+M92+M194+M204+M234+M226</f>
        <v>821406153.78999996</v>
      </c>
      <c r="N6" s="31">
        <f>N8+N18+N45+N61+N79+N92+N194+N204+N234+N226</f>
        <v>82023679.049999997</v>
      </c>
      <c r="O6" s="31">
        <f>O8+O18+O45+O61+O79+O92+O194+O204+O234+O226</f>
        <v>105468693.88999999</v>
      </c>
      <c r="P6" s="103">
        <f t="shared" ref="P6:P68" si="0">O6/M6*100</f>
        <v>12.840017499669724</v>
      </c>
      <c r="Q6" s="3">
        <f>M6-M20-M226-M58</f>
        <v>412922153.78999996</v>
      </c>
      <c r="R6" s="3">
        <f>N6-N20-N226-N58</f>
        <v>81220573.480000004</v>
      </c>
      <c r="S6" s="3">
        <f>O6-O20-O226-O58</f>
        <v>104692864.46999998</v>
      </c>
      <c r="T6" s="3">
        <f>P6-P20-P226-P58</f>
        <v>12.626070545912834</v>
      </c>
    </row>
    <row r="7" spans="1:20" x14ac:dyDescent="0.25">
      <c r="A7" s="105" t="s">
        <v>22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58"/>
      <c r="M7" s="79"/>
      <c r="N7" s="113"/>
      <c r="O7" s="113"/>
      <c r="P7" s="116"/>
    </row>
    <row r="8" spans="1:20" ht="31.5" customHeight="1" x14ac:dyDescent="0.25">
      <c r="A8" s="85" t="s">
        <v>174</v>
      </c>
      <c r="B8" s="154" t="s">
        <v>37</v>
      </c>
      <c r="C8" s="154"/>
      <c r="D8" s="82"/>
      <c r="E8" s="82"/>
      <c r="F8" s="82"/>
      <c r="G8" s="82"/>
      <c r="H8" s="82"/>
      <c r="I8" s="82"/>
      <c r="J8" s="83"/>
      <c r="K8" s="83"/>
      <c r="L8" s="83"/>
      <c r="M8" s="91">
        <f t="shared" ref="M8:M14" si="1">M9</f>
        <v>4717795</v>
      </c>
      <c r="N8" s="91">
        <f t="shared" ref="N8:O14" si="2">N9</f>
        <v>92899.02</v>
      </c>
      <c r="O8" s="91">
        <f t="shared" si="2"/>
        <v>1509270.8</v>
      </c>
      <c r="P8" s="98">
        <f t="shared" si="0"/>
        <v>31.991021229197113</v>
      </c>
    </row>
    <row r="9" spans="1:20" ht="35.25" customHeight="1" x14ac:dyDescent="0.25">
      <c r="A9" s="124" t="s">
        <v>175</v>
      </c>
      <c r="B9" s="123" t="s">
        <v>37</v>
      </c>
      <c r="C9" s="123" t="s">
        <v>26</v>
      </c>
      <c r="D9" s="123" t="s">
        <v>367</v>
      </c>
      <c r="E9" s="107"/>
      <c r="F9" s="108"/>
      <c r="G9" s="108"/>
      <c r="H9" s="108"/>
      <c r="I9" s="108"/>
      <c r="J9" s="80"/>
      <c r="K9" s="80"/>
      <c r="L9" s="58"/>
      <c r="M9" s="265">
        <f t="shared" si="1"/>
        <v>4717795</v>
      </c>
      <c r="N9" s="265">
        <f t="shared" si="2"/>
        <v>92899.02</v>
      </c>
      <c r="O9" s="265">
        <f t="shared" si="2"/>
        <v>1509270.8</v>
      </c>
      <c r="P9" s="261">
        <f>O9/M9*100</f>
        <v>31.991021229197113</v>
      </c>
    </row>
    <row r="10" spans="1:20" ht="18.75" customHeight="1" x14ac:dyDescent="0.25">
      <c r="A10" s="106" t="s">
        <v>31</v>
      </c>
      <c r="B10" s="123" t="s">
        <v>37</v>
      </c>
      <c r="C10" s="123" t="s">
        <v>26</v>
      </c>
      <c r="D10" s="123" t="s">
        <v>367</v>
      </c>
      <c r="E10" s="123" t="s">
        <v>255</v>
      </c>
      <c r="F10" s="108"/>
      <c r="G10" s="108"/>
      <c r="H10" s="108"/>
      <c r="I10" s="108"/>
      <c r="J10" s="80"/>
      <c r="K10" s="80"/>
      <c r="L10" s="58"/>
      <c r="M10" s="265">
        <f t="shared" si="1"/>
        <v>4717795</v>
      </c>
      <c r="N10" s="265">
        <f t="shared" si="2"/>
        <v>92899.02</v>
      </c>
      <c r="O10" s="265">
        <f t="shared" si="2"/>
        <v>1509270.8</v>
      </c>
      <c r="P10" s="261">
        <f t="shared" si="0"/>
        <v>31.991021229197113</v>
      </c>
    </row>
    <row r="11" spans="1:20" ht="33" customHeight="1" x14ac:dyDescent="0.25">
      <c r="A11" s="106" t="s">
        <v>32</v>
      </c>
      <c r="B11" s="123" t="s">
        <v>37</v>
      </c>
      <c r="C11" s="123" t="s">
        <v>26</v>
      </c>
      <c r="D11" s="123" t="s">
        <v>367</v>
      </c>
      <c r="E11" s="123">
        <v>819</v>
      </c>
      <c r="F11" s="108"/>
      <c r="G11" s="108"/>
      <c r="H11" s="108"/>
      <c r="I11" s="108"/>
      <c r="J11" s="80"/>
      <c r="K11" s="80"/>
      <c r="L11" s="58"/>
      <c r="M11" s="265">
        <f t="shared" si="1"/>
        <v>4717795</v>
      </c>
      <c r="N11" s="265">
        <f t="shared" si="2"/>
        <v>92899.02</v>
      </c>
      <c r="O11" s="265">
        <f t="shared" si="2"/>
        <v>1509270.8</v>
      </c>
      <c r="P11" s="261">
        <f t="shared" si="0"/>
        <v>31.991021229197113</v>
      </c>
    </row>
    <row r="12" spans="1:20" ht="18.75" customHeight="1" x14ac:dyDescent="0.25">
      <c r="A12" s="106" t="s">
        <v>38</v>
      </c>
      <c r="B12" s="123" t="s">
        <v>37</v>
      </c>
      <c r="C12" s="123" t="s">
        <v>26</v>
      </c>
      <c r="D12" s="123" t="s">
        <v>367</v>
      </c>
      <c r="E12" s="123">
        <v>819</v>
      </c>
      <c r="F12" s="123" t="s">
        <v>37</v>
      </c>
      <c r="G12" s="123"/>
      <c r="H12" s="108"/>
      <c r="I12" s="108"/>
      <c r="J12" s="80"/>
      <c r="K12" s="80"/>
      <c r="L12" s="58"/>
      <c r="M12" s="265">
        <f t="shared" si="1"/>
        <v>4717795</v>
      </c>
      <c r="N12" s="265">
        <f t="shared" si="2"/>
        <v>92899.02</v>
      </c>
      <c r="O12" s="265">
        <f t="shared" si="2"/>
        <v>1509270.8</v>
      </c>
      <c r="P12" s="261">
        <f t="shared" si="0"/>
        <v>31.991021229197113</v>
      </c>
    </row>
    <row r="13" spans="1:20" ht="31.5" x14ac:dyDescent="0.25">
      <c r="A13" s="106" t="s">
        <v>39</v>
      </c>
      <c r="B13" s="123" t="s">
        <v>37</v>
      </c>
      <c r="C13" s="123" t="s">
        <v>26</v>
      </c>
      <c r="D13" s="123" t="s">
        <v>367</v>
      </c>
      <c r="E13" s="123">
        <v>819</v>
      </c>
      <c r="F13" s="123" t="s">
        <v>37</v>
      </c>
      <c r="G13" s="123" t="s">
        <v>29</v>
      </c>
      <c r="H13" s="108"/>
      <c r="I13" s="108"/>
      <c r="J13" s="80"/>
      <c r="K13" s="80"/>
      <c r="L13" s="58"/>
      <c r="M13" s="265">
        <f t="shared" si="1"/>
        <v>4717795</v>
      </c>
      <c r="N13" s="265">
        <f t="shared" si="2"/>
        <v>92899.02</v>
      </c>
      <c r="O13" s="265">
        <f t="shared" si="2"/>
        <v>1509270.8</v>
      </c>
      <c r="P13" s="261">
        <f t="shared" si="0"/>
        <v>31.991021229197113</v>
      </c>
    </row>
    <row r="14" spans="1:20" ht="33" customHeight="1" x14ac:dyDescent="0.25">
      <c r="A14" s="106" t="s">
        <v>34</v>
      </c>
      <c r="B14" s="123" t="s">
        <v>37</v>
      </c>
      <c r="C14" s="123" t="s">
        <v>26</v>
      </c>
      <c r="D14" s="123" t="s">
        <v>367</v>
      </c>
      <c r="E14" s="123">
        <v>819</v>
      </c>
      <c r="F14" s="123" t="s">
        <v>37</v>
      </c>
      <c r="G14" s="123" t="s">
        <v>29</v>
      </c>
      <c r="H14" s="123" t="s">
        <v>256</v>
      </c>
      <c r="I14" s="108"/>
      <c r="J14" s="80"/>
      <c r="K14" s="80"/>
      <c r="L14" s="59"/>
      <c r="M14" s="265">
        <f t="shared" si="1"/>
        <v>4717795</v>
      </c>
      <c r="N14" s="265">
        <f t="shared" si="2"/>
        <v>92899.02</v>
      </c>
      <c r="O14" s="265">
        <f t="shared" si="2"/>
        <v>1509270.8</v>
      </c>
      <c r="P14" s="261">
        <f t="shared" si="0"/>
        <v>31.991021229197113</v>
      </c>
    </row>
    <row r="15" spans="1:20" ht="33" customHeight="1" x14ac:dyDescent="0.25">
      <c r="A15" s="106" t="s">
        <v>40</v>
      </c>
      <c r="B15" s="123" t="s">
        <v>37</v>
      </c>
      <c r="C15" s="123" t="s">
        <v>26</v>
      </c>
      <c r="D15" s="123" t="s">
        <v>367</v>
      </c>
      <c r="E15" s="123">
        <v>819</v>
      </c>
      <c r="F15" s="123" t="s">
        <v>37</v>
      </c>
      <c r="G15" s="123" t="s">
        <v>29</v>
      </c>
      <c r="H15" s="123" t="s">
        <v>256</v>
      </c>
      <c r="I15" s="123" t="s">
        <v>36</v>
      </c>
      <c r="J15" s="80"/>
      <c r="K15" s="80"/>
      <c r="L15" s="58">
        <v>2015</v>
      </c>
      <c r="M15" s="265">
        <f t="shared" ref="M15:O15" si="3">M16</f>
        <v>4717795</v>
      </c>
      <c r="N15" s="265">
        <f t="shared" si="3"/>
        <v>92899.02</v>
      </c>
      <c r="O15" s="265">
        <f t="shared" si="3"/>
        <v>1509270.8</v>
      </c>
      <c r="P15" s="262">
        <f t="shared" si="0"/>
        <v>31.991021229197113</v>
      </c>
    </row>
    <row r="16" spans="1:20" ht="34.5" customHeight="1" x14ac:dyDescent="0.25">
      <c r="A16" s="105" t="s">
        <v>42</v>
      </c>
      <c r="B16" s="125" t="s">
        <v>37</v>
      </c>
      <c r="C16" s="125" t="s">
        <v>26</v>
      </c>
      <c r="D16" s="125" t="s">
        <v>367</v>
      </c>
      <c r="E16" s="125">
        <v>819</v>
      </c>
      <c r="F16" s="125" t="s">
        <v>37</v>
      </c>
      <c r="G16" s="125" t="s">
        <v>29</v>
      </c>
      <c r="H16" s="125" t="s">
        <v>26</v>
      </c>
      <c r="I16" s="125" t="s">
        <v>36</v>
      </c>
      <c r="J16" s="137" t="s">
        <v>168</v>
      </c>
      <c r="K16" s="137" t="s">
        <v>257</v>
      </c>
      <c r="L16" s="58"/>
      <c r="M16" s="267">
        <v>4717795</v>
      </c>
      <c r="N16" s="264">
        <v>92899.02</v>
      </c>
      <c r="O16" s="264">
        <v>1509270.8</v>
      </c>
      <c r="P16" s="262">
        <f t="shared" si="0"/>
        <v>31.991021229197113</v>
      </c>
    </row>
    <row r="17" spans="1:16" ht="18" customHeight="1" x14ac:dyDescent="0.25">
      <c r="A17" s="274" t="s">
        <v>176</v>
      </c>
      <c r="B17" s="125"/>
      <c r="C17" s="125"/>
      <c r="D17" s="125"/>
      <c r="E17" s="125"/>
      <c r="F17" s="125"/>
      <c r="G17" s="125"/>
      <c r="H17" s="125"/>
      <c r="I17" s="125"/>
      <c r="J17" s="137"/>
      <c r="K17" s="137"/>
      <c r="L17" s="60"/>
      <c r="M17" s="79">
        <v>1506478.5</v>
      </c>
      <c r="N17" s="31"/>
      <c r="O17" s="79">
        <v>1506478.5</v>
      </c>
      <c r="P17" s="263">
        <f t="shared" si="0"/>
        <v>100</v>
      </c>
    </row>
    <row r="18" spans="1:16" ht="18.75" customHeight="1" x14ac:dyDescent="0.25">
      <c r="A18" s="85" t="s">
        <v>133</v>
      </c>
      <c r="B18" s="82" t="s">
        <v>23</v>
      </c>
      <c r="C18" s="82">
        <v>0</v>
      </c>
      <c r="D18" s="82"/>
      <c r="E18" s="83"/>
      <c r="F18" s="83"/>
      <c r="G18" s="83"/>
      <c r="H18" s="83"/>
      <c r="I18" s="83"/>
      <c r="J18" s="83"/>
      <c r="K18" s="83"/>
      <c r="L18" s="155"/>
      <c r="M18" s="163">
        <f>M19</f>
        <v>399046700</v>
      </c>
      <c r="N18" s="163">
        <f t="shared" ref="N18:O18" si="4">N19</f>
        <v>29007698.57</v>
      </c>
      <c r="O18" s="163">
        <f t="shared" si="4"/>
        <v>30971001.140000001</v>
      </c>
      <c r="P18" s="98">
        <f t="shared" si="0"/>
        <v>7.7612472775742791</v>
      </c>
    </row>
    <row r="19" spans="1:16" ht="18.75" customHeight="1" x14ac:dyDescent="0.25">
      <c r="A19" s="106" t="s">
        <v>177</v>
      </c>
      <c r="B19" s="107">
        <v>14</v>
      </c>
      <c r="C19" s="107">
        <v>0</v>
      </c>
      <c r="D19" s="107">
        <v>18</v>
      </c>
      <c r="E19" s="23"/>
      <c r="F19" s="23"/>
      <c r="G19" s="23"/>
      <c r="H19" s="23"/>
      <c r="I19" s="23"/>
      <c r="J19" s="23"/>
      <c r="K19" s="23"/>
      <c r="L19" s="60"/>
      <c r="M19" s="31">
        <f>M20+M30</f>
        <v>399046700</v>
      </c>
      <c r="N19" s="31">
        <f t="shared" ref="N19:O19" si="5">N20+N30</f>
        <v>29007698.57</v>
      </c>
      <c r="O19" s="31">
        <f t="shared" si="5"/>
        <v>30971001.140000001</v>
      </c>
      <c r="P19" s="260">
        <f t="shared" si="0"/>
        <v>7.7612472775742791</v>
      </c>
    </row>
    <row r="20" spans="1:16" x14ac:dyDescent="0.25">
      <c r="A20" s="106" t="s">
        <v>43</v>
      </c>
      <c r="B20" s="107">
        <v>14</v>
      </c>
      <c r="C20" s="107">
        <v>0</v>
      </c>
      <c r="D20" s="107">
        <v>18</v>
      </c>
      <c r="E20" s="107">
        <v>814</v>
      </c>
      <c r="F20" s="23"/>
      <c r="G20" s="23"/>
      <c r="H20" s="23"/>
      <c r="I20" s="23"/>
      <c r="J20" s="23"/>
      <c r="K20" s="23"/>
      <c r="L20" s="60"/>
      <c r="M20" s="31">
        <f>M21</f>
        <v>362627000</v>
      </c>
      <c r="N20" s="31">
        <f t="shared" ref="N20:O21" si="6">N21</f>
        <v>803105.57</v>
      </c>
      <c r="O20" s="31">
        <f t="shared" si="6"/>
        <v>775829.42</v>
      </c>
      <c r="P20" s="260">
        <f t="shared" si="0"/>
        <v>0.21394695375689071</v>
      </c>
    </row>
    <row r="21" spans="1:16" x14ac:dyDescent="0.25">
      <c r="A21" s="106" t="s">
        <v>24</v>
      </c>
      <c r="B21" s="107">
        <v>14</v>
      </c>
      <c r="C21" s="107">
        <v>0</v>
      </c>
      <c r="D21" s="107">
        <v>18</v>
      </c>
      <c r="E21" s="107">
        <v>814</v>
      </c>
      <c r="F21" s="108" t="s">
        <v>29</v>
      </c>
      <c r="G21" s="23"/>
      <c r="H21" s="23"/>
      <c r="I21" s="23"/>
      <c r="J21" s="23"/>
      <c r="K21" s="23"/>
      <c r="L21" s="60"/>
      <c r="M21" s="31">
        <f>M22</f>
        <v>362627000</v>
      </c>
      <c r="N21" s="31">
        <f t="shared" si="6"/>
        <v>803105.57</v>
      </c>
      <c r="O21" s="31">
        <f t="shared" si="6"/>
        <v>775829.42</v>
      </c>
      <c r="P21" s="260">
        <f t="shared" si="0"/>
        <v>0.21394695375689071</v>
      </c>
    </row>
    <row r="22" spans="1:16" ht="18" customHeight="1" x14ac:dyDescent="0.25">
      <c r="A22" s="106" t="s">
        <v>25</v>
      </c>
      <c r="B22" s="107">
        <v>14</v>
      </c>
      <c r="C22" s="107">
        <v>0</v>
      </c>
      <c r="D22" s="107">
        <v>18</v>
      </c>
      <c r="E22" s="107">
        <v>814</v>
      </c>
      <c r="F22" s="108" t="s">
        <v>29</v>
      </c>
      <c r="G22" s="108" t="s">
        <v>30</v>
      </c>
      <c r="H22" s="23"/>
      <c r="I22" s="23"/>
      <c r="J22" s="23"/>
      <c r="K22" s="23"/>
      <c r="L22" s="60"/>
      <c r="M22" s="31">
        <f>M23+M27</f>
        <v>362627000</v>
      </c>
      <c r="N22" s="31">
        <f t="shared" ref="N22:O22" si="7">N23+N27</f>
        <v>803105.57</v>
      </c>
      <c r="O22" s="31">
        <f t="shared" si="7"/>
        <v>775829.42</v>
      </c>
      <c r="P22" s="260">
        <f t="shared" si="0"/>
        <v>0.21394695375689071</v>
      </c>
    </row>
    <row r="23" spans="1:16" ht="28.5" customHeight="1" x14ac:dyDescent="0.25">
      <c r="A23" s="106" t="s">
        <v>27</v>
      </c>
      <c r="B23" s="107" t="s">
        <v>23</v>
      </c>
      <c r="C23" s="107">
        <v>0</v>
      </c>
      <c r="D23" s="107">
        <v>18</v>
      </c>
      <c r="E23" s="107">
        <v>814</v>
      </c>
      <c r="F23" s="107" t="s">
        <v>29</v>
      </c>
      <c r="G23" s="107" t="s">
        <v>30</v>
      </c>
      <c r="H23" s="107">
        <v>13890</v>
      </c>
      <c r="I23" s="23"/>
      <c r="J23" s="23"/>
      <c r="K23" s="23"/>
      <c r="L23" s="40">
        <v>2017</v>
      </c>
      <c r="M23" s="31">
        <f>M24</f>
        <v>11673508.779999999</v>
      </c>
      <c r="N23" s="31">
        <f t="shared" ref="N23:O24" si="8">N24</f>
        <v>0</v>
      </c>
      <c r="O23" s="31">
        <f t="shared" si="8"/>
        <v>0</v>
      </c>
      <c r="P23" s="260">
        <f t="shared" si="0"/>
        <v>0</v>
      </c>
    </row>
    <row r="24" spans="1:16" ht="47.25" x14ac:dyDescent="0.25">
      <c r="A24" s="122" t="s">
        <v>178</v>
      </c>
      <c r="B24" s="107" t="s">
        <v>23</v>
      </c>
      <c r="C24" s="107">
        <v>0</v>
      </c>
      <c r="D24" s="107">
        <v>18</v>
      </c>
      <c r="E24" s="107">
        <v>814</v>
      </c>
      <c r="F24" s="107" t="s">
        <v>29</v>
      </c>
      <c r="G24" s="107" t="s">
        <v>30</v>
      </c>
      <c r="H24" s="107">
        <v>13890</v>
      </c>
      <c r="I24" s="107">
        <v>465</v>
      </c>
      <c r="J24" s="23"/>
      <c r="K24" s="23"/>
      <c r="L24" s="60"/>
      <c r="M24" s="79">
        <f>M25</f>
        <v>11673508.779999999</v>
      </c>
      <c r="N24" s="79">
        <f t="shared" si="8"/>
        <v>0</v>
      </c>
      <c r="O24" s="79">
        <f t="shared" si="8"/>
        <v>0</v>
      </c>
      <c r="P24" s="260">
        <f t="shared" si="0"/>
        <v>0</v>
      </c>
    </row>
    <row r="25" spans="1:16" ht="20.25" customHeight="1" x14ac:dyDescent="0.25">
      <c r="A25" s="122" t="s">
        <v>179</v>
      </c>
      <c r="B25" s="107"/>
      <c r="C25" s="107"/>
      <c r="D25" s="107"/>
      <c r="E25" s="107"/>
      <c r="F25" s="107"/>
      <c r="G25" s="107"/>
      <c r="H25" s="107"/>
      <c r="I25" s="107"/>
      <c r="J25" s="23"/>
      <c r="K25" s="23"/>
      <c r="L25" s="61"/>
      <c r="M25" s="79">
        <f>M26</f>
        <v>11673508.779999999</v>
      </c>
      <c r="N25" s="79">
        <f t="shared" ref="N25:O25" si="9">N26</f>
        <v>0</v>
      </c>
      <c r="O25" s="79">
        <f t="shared" si="9"/>
        <v>0</v>
      </c>
      <c r="P25" s="260">
        <f t="shared" si="0"/>
        <v>0</v>
      </c>
    </row>
    <row r="26" spans="1:16" ht="31.5" customHeight="1" x14ac:dyDescent="0.25">
      <c r="A26" s="127" t="s">
        <v>180</v>
      </c>
      <c r="B26" s="23" t="s">
        <v>23</v>
      </c>
      <c r="C26" s="23">
        <v>0</v>
      </c>
      <c r="D26" s="23">
        <v>18</v>
      </c>
      <c r="E26" s="23">
        <v>814</v>
      </c>
      <c r="F26" s="23" t="s">
        <v>29</v>
      </c>
      <c r="G26" s="23" t="s">
        <v>30</v>
      </c>
      <c r="H26" s="23">
        <v>13890</v>
      </c>
      <c r="I26" s="23">
        <v>465</v>
      </c>
      <c r="J26" s="138" t="s">
        <v>149</v>
      </c>
      <c r="K26" s="138">
        <v>130</v>
      </c>
      <c r="L26" s="40">
        <v>2017</v>
      </c>
      <c r="M26" s="79">
        <v>11673508.779999999</v>
      </c>
      <c r="N26" s="266">
        <v>0</v>
      </c>
      <c r="O26" s="79">
        <v>0</v>
      </c>
      <c r="P26" s="263">
        <f t="shared" si="0"/>
        <v>0</v>
      </c>
    </row>
    <row r="27" spans="1:16" ht="31.5" customHeight="1" x14ac:dyDescent="0.25">
      <c r="A27" s="122" t="s">
        <v>181</v>
      </c>
      <c r="B27" s="107" t="s">
        <v>23</v>
      </c>
      <c r="C27" s="107">
        <v>0</v>
      </c>
      <c r="D27" s="107">
        <v>18</v>
      </c>
      <c r="E27" s="107">
        <v>814</v>
      </c>
      <c r="F27" s="107" t="s">
        <v>29</v>
      </c>
      <c r="G27" s="107" t="s">
        <v>30</v>
      </c>
      <c r="H27" s="107">
        <v>13890</v>
      </c>
      <c r="I27" s="59">
        <v>822</v>
      </c>
      <c r="J27" s="138"/>
      <c r="K27" s="138"/>
      <c r="L27" s="62"/>
      <c r="M27" s="30">
        <f>M28</f>
        <v>350953491.22000003</v>
      </c>
      <c r="N27" s="30">
        <f t="shared" ref="N27:O28" si="10">N28</f>
        <v>803105.57</v>
      </c>
      <c r="O27" s="30">
        <f t="shared" si="10"/>
        <v>775829.42</v>
      </c>
      <c r="P27" s="260">
        <f t="shared" si="0"/>
        <v>0.22106331448734917</v>
      </c>
    </row>
    <row r="28" spans="1:16" ht="50.25" customHeight="1" x14ac:dyDescent="0.25">
      <c r="A28" s="106" t="s">
        <v>44</v>
      </c>
      <c r="B28" s="107">
        <v>14</v>
      </c>
      <c r="C28" s="107">
        <v>0</v>
      </c>
      <c r="D28" s="107">
        <v>18</v>
      </c>
      <c r="E28" s="107">
        <v>814</v>
      </c>
      <c r="F28" s="107" t="s">
        <v>29</v>
      </c>
      <c r="G28" s="107" t="s">
        <v>30</v>
      </c>
      <c r="H28" s="107">
        <v>13890</v>
      </c>
      <c r="I28" s="59">
        <v>822</v>
      </c>
      <c r="J28" s="138"/>
      <c r="K28" s="138"/>
      <c r="L28" s="21"/>
      <c r="M28" s="30">
        <f>M29</f>
        <v>350953491.22000003</v>
      </c>
      <c r="N28" s="30">
        <f t="shared" si="10"/>
        <v>803105.57</v>
      </c>
      <c r="O28" s="30">
        <f t="shared" si="10"/>
        <v>775829.42</v>
      </c>
      <c r="P28" s="260">
        <f t="shared" si="0"/>
        <v>0.22106331448734917</v>
      </c>
    </row>
    <row r="29" spans="1:16" ht="33.75" customHeight="1" x14ac:dyDescent="0.25">
      <c r="A29" s="127" t="s">
        <v>182</v>
      </c>
      <c r="B29" s="23">
        <v>14</v>
      </c>
      <c r="C29" s="23">
        <v>0</v>
      </c>
      <c r="D29" s="23">
        <v>18</v>
      </c>
      <c r="E29" s="23">
        <v>814</v>
      </c>
      <c r="F29" s="23" t="s">
        <v>29</v>
      </c>
      <c r="G29" s="23" t="s">
        <v>30</v>
      </c>
      <c r="H29" s="23">
        <v>13890</v>
      </c>
      <c r="I29" s="58">
        <v>822</v>
      </c>
      <c r="J29" s="138" t="s">
        <v>149</v>
      </c>
      <c r="K29" s="138">
        <v>130</v>
      </c>
      <c r="L29" s="21"/>
      <c r="M29" s="264">
        <v>350953491.22000003</v>
      </c>
      <c r="N29" s="267">
        <v>803105.57</v>
      </c>
      <c r="O29" s="79">
        <v>775829.42</v>
      </c>
      <c r="P29" s="263">
        <f t="shared" si="0"/>
        <v>0.22106331448734917</v>
      </c>
    </row>
    <row r="30" spans="1:16" ht="22.5" customHeight="1" x14ac:dyDescent="0.25">
      <c r="A30" s="106" t="s">
        <v>31</v>
      </c>
      <c r="B30" s="107">
        <v>14</v>
      </c>
      <c r="C30" s="107">
        <v>0</v>
      </c>
      <c r="D30" s="107">
        <v>18</v>
      </c>
      <c r="E30" s="107">
        <v>819</v>
      </c>
      <c r="F30" s="107"/>
      <c r="G30" s="23"/>
      <c r="H30" s="23"/>
      <c r="I30" s="23"/>
      <c r="J30" s="23"/>
      <c r="K30" s="23"/>
      <c r="L30" s="21"/>
      <c r="M30" s="31">
        <f>M31</f>
        <v>36419700</v>
      </c>
      <c r="N30" s="31">
        <f t="shared" ref="N30:O31" si="11">N31</f>
        <v>28204593</v>
      </c>
      <c r="O30" s="31">
        <f t="shared" si="11"/>
        <v>30195171.719999999</v>
      </c>
      <c r="P30" s="260">
        <f t="shared" si="0"/>
        <v>82.908897437375913</v>
      </c>
    </row>
    <row r="31" spans="1:16" ht="33" customHeight="1" x14ac:dyDescent="0.25">
      <c r="A31" s="106" t="s">
        <v>32</v>
      </c>
      <c r="B31" s="107">
        <v>14</v>
      </c>
      <c r="C31" s="107">
        <v>0</v>
      </c>
      <c r="D31" s="107">
        <v>18</v>
      </c>
      <c r="E31" s="107">
        <v>819</v>
      </c>
      <c r="F31" s="107"/>
      <c r="G31" s="23"/>
      <c r="H31" s="23"/>
      <c r="I31" s="23"/>
      <c r="J31" s="23"/>
      <c r="K31" s="23"/>
      <c r="L31" s="21"/>
      <c r="M31" s="31">
        <f>M32</f>
        <v>36419700</v>
      </c>
      <c r="N31" s="31">
        <f t="shared" si="11"/>
        <v>28204593</v>
      </c>
      <c r="O31" s="31">
        <f t="shared" si="11"/>
        <v>30195171.719999999</v>
      </c>
      <c r="P31" s="260">
        <f t="shared" si="0"/>
        <v>82.908897437375913</v>
      </c>
    </row>
    <row r="32" spans="1:16" ht="18.75" customHeight="1" x14ac:dyDescent="0.25">
      <c r="A32" s="106" t="s">
        <v>24</v>
      </c>
      <c r="B32" s="107" t="s">
        <v>23</v>
      </c>
      <c r="C32" s="107">
        <v>0</v>
      </c>
      <c r="D32" s="107">
        <v>18</v>
      </c>
      <c r="E32" s="107" t="s">
        <v>28</v>
      </c>
      <c r="F32" s="107" t="s">
        <v>29</v>
      </c>
      <c r="G32" s="107" t="s">
        <v>33</v>
      </c>
      <c r="H32" s="107" t="s">
        <v>33</v>
      </c>
      <c r="I32" s="107" t="s">
        <v>33</v>
      </c>
      <c r="J32" s="50"/>
      <c r="K32" s="50"/>
      <c r="L32" s="21"/>
      <c r="M32" s="31">
        <f>M33+M39</f>
        <v>36419700</v>
      </c>
      <c r="N32" s="31">
        <f t="shared" ref="N32:O32" si="12">N33+N39</f>
        <v>28204593</v>
      </c>
      <c r="O32" s="31">
        <f t="shared" si="12"/>
        <v>30195171.719999999</v>
      </c>
      <c r="P32" s="260">
        <f t="shared" si="0"/>
        <v>82.908897437375913</v>
      </c>
    </row>
    <row r="33" spans="1:16" ht="17.25" customHeight="1" x14ac:dyDescent="0.25">
      <c r="A33" s="106" t="s">
        <v>25</v>
      </c>
      <c r="B33" s="107" t="s">
        <v>23</v>
      </c>
      <c r="C33" s="107">
        <v>0</v>
      </c>
      <c r="D33" s="107">
        <v>18</v>
      </c>
      <c r="E33" s="107" t="s">
        <v>28</v>
      </c>
      <c r="F33" s="107" t="s">
        <v>29</v>
      </c>
      <c r="G33" s="107" t="s">
        <v>30</v>
      </c>
      <c r="H33" s="107" t="s">
        <v>33</v>
      </c>
      <c r="I33" s="107" t="s">
        <v>33</v>
      </c>
      <c r="J33" s="50"/>
      <c r="K33" s="50"/>
      <c r="L33" s="121" t="s">
        <v>169</v>
      </c>
      <c r="M33" s="31">
        <f>M34</f>
        <v>22919700</v>
      </c>
      <c r="N33" s="31">
        <f t="shared" ref="N33:O33" si="13">N34</f>
        <v>16755000</v>
      </c>
      <c r="O33" s="31">
        <f t="shared" si="13"/>
        <v>18706886.719999999</v>
      </c>
      <c r="P33" s="260">
        <f t="shared" si="0"/>
        <v>81.619247721392512</v>
      </c>
    </row>
    <row r="34" spans="1:16" ht="33.75" customHeight="1" x14ac:dyDescent="0.25">
      <c r="A34" s="106" t="s">
        <v>34</v>
      </c>
      <c r="B34" s="107" t="s">
        <v>23</v>
      </c>
      <c r="C34" s="107">
        <v>0</v>
      </c>
      <c r="D34" s="107">
        <v>18</v>
      </c>
      <c r="E34" s="107" t="s">
        <v>28</v>
      </c>
      <c r="F34" s="107" t="s">
        <v>29</v>
      </c>
      <c r="G34" s="107" t="s">
        <v>30</v>
      </c>
      <c r="H34" s="107">
        <v>11260</v>
      </c>
      <c r="I34" s="107" t="s">
        <v>33</v>
      </c>
      <c r="J34" s="50"/>
      <c r="K34" s="50"/>
      <c r="L34" s="62"/>
      <c r="M34" s="31">
        <f>M35</f>
        <v>22919700</v>
      </c>
      <c r="N34" s="31">
        <f t="shared" ref="N34:O34" si="14">N35</f>
        <v>16755000</v>
      </c>
      <c r="O34" s="31">
        <f t="shared" si="14"/>
        <v>18706886.719999999</v>
      </c>
      <c r="P34" s="260">
        <f t="shared" si="0"/>
        <v>81.619247721392512</v>
      </c>
    </row>
    <row r="35" spans="1:16" ht="36.75" customHeight="1" x14ac:dyDescent="0.25">
      <c r="A35" s="106" t="s">
        <v>35</v>
      </c>
      <c r="B35" s="107" t="s">
        <v>23</v>
      </c>
      <c r="C35" s="107">
        <v>0</v>
      </c>
      <c r="D35" s="107">
        <v>18</v>
      </c>
      <c r="E35" s="107" t="s">
        <v>28</v>
      </c>
      <c r="F35" s="107" t="s">
        <v>29</v>
      </c>
      <c r="G35" s="107" t="s">
        <v>30</v>
      </c>
      <c r="H35" s="107">
        <v>11260</v>
      </c>
      <c r="I35" s="107" t="s">
        <v>36</v>
      </c>
      <c r="J35" s="107"/>
      <c r="K35" s="107"/>
      <c r="L35" s="40">
        <v>2018</v>
      </c>
      <c r="M35" s="31">
        <f>M36+M38</f>
        <v>22919700</v>
      </c>
      <c r="N35" s="31">
        <f t="shared" ref="N35:O35" si="15">N36+N38</f>
        <v>16755000</v>
      </c>
      <c r="O35" s="31">
        <f t="shared" si="15"/>
        <v>18706886.719999999</v>
      </c>
      <c r="P35" s="260">
        <f t="shared" si="0"/>
        <v>81.619247721392512</v>
      </c>
    </row>
    <row r="36" spans="1:16" ht="33" customHeight="1" x14ac:dyDescent="0.25">
      <c r="A36" s="128" t="s">
        <v>183</v>
      </c>
      <c r="B36" s="120" t="s">
        <v>23</v>
      </c>
      <c r="C36" s="120">
        <v>0</v>
      </c>
      <c r="D36" s="120">
        <v>18</v>
      </c>
      <c r="E36" s="120" t="s">
        <v>28</v>
      </c>
      <c r="F36" s="120" t="s">
        <v>29</v>
      </c>
      <c r="G36" s="120" t="s">
        <v>30</v>
      </c>
      <c r="H36" s="23">
        <v>11260</v>
      </c>
      <c r="I36" s="120" t="s">
        <v>36</v>
      </c>
      <c r="J36" s="139" t="s">
        <v>258</v>
      </c>
      <c r="K36" s="139" t="s">
        <v>259</v>
      </c>
      <c r="L36" s="62"/>
      <c r="M36" s="264">
        <v>18044700</v>
      </c>
      <c r="N36" s="266">
        <v>12000000</v>
      </c>
      <c r="O36" s="266">
        <v>13951886.720000001</v>
      </c>
      <c r="P36" s="263">
        <f t="shared" si="0"/>
        <v>77.318474233431417</v>
      </c>
    </row>
    <row r="37" spans="1:16" ht="30" customHeight="1" x14ac:dyDescent="0.25">
      <c r="A37" s="126" t="s">
        <v>184</v>
      </c>
      <c r="B37" s="120"/>
      <c r="C37" s="120"/>
      <c r="D37" s="120"/>
      <c r="E37" s="120"/>
      <c r="F37" s="120"/>
      <c r="G37" s="120"/>
      <c r="H37" s="23"/>
      <c r="I37" s="120"/>
      <c r="J37" s="139"/>
      <c r="K37" s="139"/>
      <c r="L37" s="62"/>
      <c r="M37" s="264">
        <v>1951886.72</v>
      </c>
      <c r="N37" s="266"/>
      <c r="O37" s="264">
        <v>1951886.72</v>
      </c>
      <c r="P37" s="263">
        <f t="shared" si="0"/>
        <v>100</v>
      </c>
    </row>
    <row r="38" spans="1:16" ht="30" customHeight="1" x14ac:dyDescent="0.25">
      <c r="A38" s="127" t="s">
        <v>185</v>
      </c>
      <c r="B38" s="58" t="s">
        <v>23</v>
      </c>
      <c r="C38" s="58">
        <v>0</v>
      </c>
      <c r="D38" s="58">
        <v>18</v>
      </c>
      <c r="E38" s="58" t="s">
        <v>28</v>
      </c>
      <c r="F38" s="58" t="s">
        <v>29</v>
      </c>
      <c r="G38" s="58" t="s">
        <v>30</v>
      </c>
      <c r="H38" s="23">
        <v>11260</v>
      </c>
      <c r="I38" s="58" t="s">
        <v>36</v>
      </c>
      <c r="J38" s="140" t="s">
        <v>149</v>
      </c>
      <c r="K38" s="140">
        <v>126</v>
      </c>
      <c r="L38" s="62"/>
      <c r="M38" s="79">
        <v>4875000</v>
      </c>
      <c r="N38" s="266">
        <v>4755000</v>
      </c>
      <c r="O38" s="266">
        <v>4755000</v>
      </c>
      <c r="P38" s="263">
        <f t="shared" si="0"/>
        <v>97.538461538461547</v>
      </c>
    </row>
    <row r="39" spans="1:16" ht="18.75" customHeight="1" x14ac:dyDescent="0.25">
      <c r="A39" s="106" t="s">
        <v>47</v>
      </c>
      <c r="B39" s="107" t="s">
        <v>23</v>
      </c>
      <c r="C39" s="107">
        <v>0</v>
      </c>
      <c r="D39" s="107">
        <v>18</v>
      </c>
      <c r="E39" s="107" t="s">
        <v>28</v>
      </c>
      <c r="F39" s="107" t="s">
        <v>29</v>
      </c>
      <c r="G39" s="107" t="s">
        <v>48</v>
      </c>
      <c r="H39" s="107" t="s">
        <v>33</v>
      </c>
      <c r="I39" s="107" t="s">
        <v>33</v>
      </c>
      <c r="J39" s="50"/>
      <c r="K39" s="50"/>
      <c r="L39" s="62"/>
      <c r="M39" s="31">
        <f>M40</f>
        <v>13500000</v>
      </c>
      <c r="N39" s="31">
        <f t="shared" ref="N39:O40" si="16">N40</f>
        <v>11449593</v>
      </c>
      <c r="O39" s="31">
        <f t="shared" si="16"/>
        <v>11488285</v>
      </c>
      <c r="P39" s="260">
        <f t="shared" si="0"/>
        <v>85.098407407407407</v>
      </c>
    </row>
    <row r="40" spans="1:16" ht="30.75" customHeight="1" x14ac:dyDescent="0.25">
      <c r="A40" s="106" t="s">
        <v>34</v>
      </c>
      <c r="B40" s="107" t="s">
        <v>23</v>
      </c>
      <c r="C40" s="107">
        <v>0</v>
      </c>
      <c r="D40" s="107">
        <v>18</v>
      </c>
      <c r="E40" s="107" t="s">
        <v>28</v>
      </c>
      <c r="F40" s="107" t="s">
        <v>29</v>
      </c>
      <c r="G40" s="107" t="s">
        <v>48</v>
      </c>
      <c r="H40" s="107">
        <v>11260</v>
      </c>
      <c r="I40" s="107" t="s">
        <v>33</v>
      </c>
      <c r="J40" s="50"/>
      <c r="K40" s="50"/>
      <c r="L40" s="62"/>
      <c r="M40" s="31">
        <f>M41</f>
        <v>13500000</v>
      </c>
      <c r="N40" s="31">
        <f t="shared" si="16"/>
        <v>11449593</v>
      </c>
      <c r="O40" s="31">
        <f t="shared" si="16"/>
        <v>11488285</v>
      </c>
      <c r="P40" s="260">
        <f t="shared" si="0"/>
        <v>85.098407407407407</v>
      </c>
    </row>
    <row r="41" spans="1:16" ht="36" customHeight="1" x14ac:dyDescent="0.25">
      <c r="A41" s="106" t="s">
        <v>35</v>
      </c>
      <c r="B41" s="107" t="s">
        <v>23</v>
      </c>
      <c r="C41" s="107">
        <v>0</v>
      </c>
      <c r="D41" s="107">
        <v>18</v>
      </c>
      <c r="E41" s="107" t="s">
        <v>28</v>
      </c>
      <c r="F41" s="107" t="s">
        <v>29</v>
      </c>
      <c r="G41" s="107" t="s">
        <v>48</v>
      </c>
      <c r="H41" s="107">
        <v>11260</v>
      </c>
      <c r="I41" s="107" t="s">
        <v>36</v>
      </c>
      <c r="J41" s="107"/>
      <c r="K41" s="107"/>
      <c r="L41" s="62"/>
      <c r="M41" s="31">
        <f>M42+M44</f>
        <v>13500000</v>
      </c>
      <c r="N41" s="31">
        <f t="shared" ref="N41:O41" si="17">N42+N44</f>
        <v>11449593</v>
      </c>
      <c r="O41" s="31">
        <f t="shared" si="17"/>
        <v>11488285</v>
      </c>
      <c r="P41" s="260">
        <f t="shared" si="0"/>
        <v>85.098407407407407</v>
      </c>
    </row>
    <row r="42" spans="1:16" ht="30.75" customHeight="1" x14ac:dyDescent="0.25">
      <c r="A42" s="128" t="s">
        <v>186</v>
      </c>
      <c r="B42" s="120" t="s">
        <v>23</v>
      </c>
      <c r="C42" s="120">
        <v>0</v>
      </c>
      <c r="D42" s="120">
        <v>18</v>
      </c>
      <c r="E42" s="120" t="s">
        <v>28</v>
      </c>
      <c r="F42" s="120" t="s">
        <v>29</v>
      </c>
      <c r="G42" s="120" t="s">
        <v>48</v>
      </c>
      <c r="H42" s="23">
        <v>11260</v>
      </c>
      <c r="I42" s="120" t="s">
        <v>36</v>
      </c>
      <c r="J42" s="141" t="s">
        <v>260</v>
      </c>
      <c r="K42" s="142">
        <v>50</v>
      </c>
      <c r="L42" s="61"/>
      <c r="M42" s="79">
        <v>10050407</v>
      </c>
      <c r="N42" s="267">
        <v>8000000</v>
      </c>
      <c r="O42" s="267">
        <v>8038692</v>
      </c>
      <c r="P42" s="263">
        <f t="shared" si="0"/>
        <v>79.983745931881174</v>
      </c>
    </row>
    <row r="43" spans="1:16" ht="18.75" customHeight="1" x14ac:dyDescent="0.25">
      <c r="A43" s="126" t="s">
        <v>176</v>
      </c>
      <c r="B43" s="120"/>
      <c r="C43" s="120"/>
      <c r="D43" s="120"/>
      <c r="E43" s="120"/>
      <c r="F43" s="120"/>
      <c r="G43" s="120"/>
      <c r="H43" s="23"/>
      <c r="I43" s="120"/>
      <c r="J43" s="141"/>
      <c r="K43" s="142"/>
      <c r="L43" s="121" t="s">
        <v>169</v>
      </c>
      <c r="M43" s="79">
        <v>38692</v>
      </c>
      <c r="N43" s="267"/>
      <c r="O43" s="79">
        <v>38692</v>
      </c>
      <c r="P43" s="263">
        <f t="shared" si="0"/>
        <v>100</v>
      </c>
    </row>
    <row r="44" spans="1:16" ht="30.75" customHeight="1" x14ac:dyDescent="0.25">
      <c r="A44" s="128" t="s">
        <v>187</v>
      </c>
      <c r="B44" s="120" t="s">
        <v>23</v>
      </c>
      <c r="C44" s="120">
        <v>0</v>
      </c>
      <c r="D44" s="120">
        <v>18</v>
      </c>
      <c r="E44" s="120" t="s">
        <v>28</v>
      </c>
      <c r="F44" s="120" t="s">
        <v>29</v>
      </c>
      <c r="G44" s="120" t="s">
        <v>48</v>
      </c>
      <c r="H44" s="23">
        <v>11260</v>
      </c>
      <c r="I44" s="120" t="s">
        <v>36</v>
      </c>
      <c r="J44" s="143" t="s">
        <v>261</v>
      </c>
      <c r="K44" s="142">
        <v>75</v>
      </c>
      <c r="L44" s="63"/>
      <c r="M44" s="79">
        <v>3449593</v>
      </c>
      <c r="N44" s="79">
        <v>3449593</v>
      </c>
      <c r="O44" s="79">
        <v>3449593</v>
      </c>
      <c r="P44" s="263">
        <f t="shared" si="0"/>
        <v>100</v>
      </c>
    </row>
    <row r="45" spans="1:16" ht="24" customHeight="1" x14ac:dyDescent="0.25">
      <c r="A45" s="85" t="s">
        <v>49</v>
      </c>
      <c r="B45" s="82">
        <v>15</v>
      </c>
      <c r="C45" s="82">
        <v>0</v>
      </c>
      <c r="D45" s="82"/>
      <c r="E45" s="83"/>
      <c r="F45" s="83"/>
      <c r="G45" s="83"/>
      <c r="H45" s="83"/>
      <c r="I45" s="83"/>
      <c r="J45" s="83"/>
      <c r="K45" s="83"/>
      <c r="L45" s="156"/>
      <c r="M45" s="84">
        <f>M47+M54</f>
        <v>48415317</v>
      </c>
      <c r="N45" s="84">
        <f t="shared" ref="N45:O45" si="18">N47+N54</f>
        <v>0</v>
      </c>
      <c r="O45" s="84">
        <f t="shared" si="18"/>
        <v>0</v>
      </c>
      <c r="P45" s="273">
        <f t="shared" si="0"/>
        <v>0</v>
      </c>
    </row>
    <row r="46" spans="1:16" ht="15.75" customHeight="1" x14ac:dyDescent="0.25">
      <c r="A46" s="106" t="s">
        <v>188</v>
      </c>
      <c r="B46" s="107">
        <v>15</v>
      </c>
      <c r="C46" s="107">
        <v>0</v>
      </c>
      <c r="D46" s="107">
        <v>12</v>
      </c>
      <c r="E46" s="23"/>
      <c r="F46" s="23"/>
      <c r="G46" s="23"/>
      <c r="H46" s="23"/>
      <c r="I46" s="23"/>
      <c r="J46" s="23"/>
      <c r="K46" s="23"/>
      <c r="L46" s="61"/>
      <c r="M46" s="31">
        <f>M47+M58</f>
        <v>48415317</v>
      </c>
      <c r="N46" s="31">
        <f t="shared" ref="N46:O46" si="19">N47+N58</f>
        <v>0</v>
      </c>
      <c r="O46" s="31">
        <f t="shared" si="19"/>
        <v>0</v>
      </c>
      <c r="P46" s="260">
        <f t="shared" si="0"/>
        <v>0</v>
      </c>
    </row>
    <row r="47" spans="1:16" ht="18.75" customHeight="1" x14ac:dyDescent="0.25">
      <c r="A47" s="106" t="s">
        <v>31</v>
      </c>
      <c r="B47" s="107">
        <v>15</v>
      </c>
      <c r="C47" s="107">
        <v>0</v>
      </c>
      <c r="D47" s="107">
        <v>12</v>
      </c>
      <c r="E47" s="107">
        <v>819</v>
      </c>
      <c r="F47" s="23"/>
      <c r="G47" s="23"/>
      <c r="H47" s="23"/>
      <c r="I47" s="23"/>
      <c r="J47" s="23"/>
      <c r="K47" s="23"/>
      <c r="L47" s="7"/>
      <c r="M47" s="31">
        <f t="shared" ref="M47:M52" si="20">M48</f>
        <v>2658317</v>
      </c>
      <c r="N47" s="31">
        <f t="shared" ref="N47:O52" si="21">N48</f>
        <v>0</v>
      </c>
      <c r="O47" s="31">
        <f t="shared" si="21"/>
        <v>0</v>
      </c>
      <c r="P47" s="260">
        <f t="shared" si="0"/>
        <v>0</v>
      </c>
    </row>
    <row r="48" spans="1:16" ht="29.25" customHeight="1" x14ac:dyDescent="0.25">
      <c r="A48" s="106" t="s">
        <v>32</v>
      </c>
      <c r="B48" s="107">
        <v>15</v>
      </c>
      <c r="C48" s="107">
        <v>0</v>
      </c>
      <c r="D48" s="107">
        <v>12</v>
      </c>
      <c r="E48" s="107">
        <v>819</v>
      </c>
      <c r="F48" s="23"/>
      <c r="G48" s="23"/>
      <c r="H48" s="23"/>
      <c r="I48" s="23"/>
      <c r="J48" s="23"/>
      <c r="K48" s="23"/>
      <c r="L48" s="7"/>
      <c r="M48" s="31">
        <f t="shared" si="20"/>
        <v>2658317</v>
      </c>
      <c r="N48" s="31">
        <f t="shared" si="21"/>
        <v>0</v>
      </c>
      <c r="O48" s="31">
        <f t="shared" si="21"/>
        <v>0</v>
      </c>
      <c r="P48" s="260">
        <f t="shared" si="0"/>
        <v>0</v>
      </c>
    </row>
    <row r="49" spans="1:16" ht="19.5" customHeight="1" x14ac:dyDescent="0.25">
      <c r="A49" s="106" t="s">
        <v>50</v>
      </c>
      <c r="B49" s="107" t="s">
        <v>51</v>
      </c>
      <c r="C49" s="107">
        <v>0</v>
      </c>
      <c r="D49" s="107">
        <v>12</v>
      </c>
      <c r="E49" s="107" t="s">
        <v>28</v>
      </c>
      <c r="F49" s="107" t="s">
        <v>52</v>
      </c>
      <c r="G49" s="107" t="s">
        <v>33</v>
      </c>
      <c r="H49" s="107" t="s">
        <v>33</v>
      </c>
      <c r="I49" s="107" t="s">
        <v>33</v>
      </c>
      <c r="J49" s="50"/>
      <c r="K49" s="50"/>
      <c r="L49" s="6"/>
      <c r="M49" s="31">
        <f t="shared" si="20"/>
        <v>2658317</v>
      </c>
      <c r="N49" s="31">
        <f t="shared" si="21"/>
        <v>0</v>
      </c>
      <c r="O49" s="31">
        <f t="shared" si="21"/>
        <v>0</v>
      </c>
      <c r="P49" s="260">
        <f t="shared" si="0"/>
        <v>0</v>
      </c>
    </row>
    <row r="50" spans="1:16" ht="21" customHeight="1" x14ac:dyDescent="0.25">
      <c r="A50" s="106" t="s">
        <v>53</v>
      </c>
      <c r="B50" s="107" t="s">
        <v>51</v>
      </c>
      <c r="C50" s="107">
        <v>0</v>
      </c>
      <c r="D50" s="107">
        <v>12</v>
      </c>
      <c r="E50" s="107" t="s">
        <v>28</v>
      </c>
      <c r="F50" s="107" t="s">
        <v>52</v>
      </c>
      <c r="G50" s="107" t="s">
        <v>30</v>
      </c>
      <c r="H50" s="107" t="s">
        <v>33</v>
      </c>
      <c r="I50" s="107" t="s">
        <v>33</v>
      </c>
      <c r="J50" s="50"/>
      <c r="K50" s="50"/>
      <c r="L50" s="6"/>
      <c r="M50" s="31">
        <f t="shared" si="20"/>
        <v>2658317</v>
      </c>
      <c r="N50" s="31">
        <f t="shared" si="21"/>
        <v>0</v>
      </c>
      <c r="O50" s="31">
        <f t="shared" si="21"/>
        <v>0</v>
      </c>
      <c r="P50" s="260">
        <f t="shared" si="0"/>
        <v>0</v>
      </c>
    </row>
    <row r="51" spans="1:16" ht="33" customHeight="1" x14ac:dyDescent="0.25">
      <c r="A51" s="106" t="s">
        <v>34</v>
      </c>
      <c r="B51" s="107" t="s">
        <v>51</v>
      </c>
      <c r="C51" s="107">
        <v>0</v>
      </c>
      <c r="D51" s="107">
        <v>12</v>
      </c>
      <c r="E51" s="107" t="s">
        <v>28</v>
      </c>
      <c r="F51" s="107" t="s">
        <v>52</v>
      </c>
      <c r="G51" s="107" t="s">
        <v>30</v>
      </c>
      <c r="H51" s="107">
        <v>11260</v>
      </c>
      <c r="I51" s="107" t="s">
        <v>33</v>
      </c>
      <c r="J51" s="52"/>
      <c r="K51" s="52"/>
      <c r="L51" s="151"/>
      <c r="M51" s="31">
        <f t="shared" si="20"/>
        <v>2658317</v>
      </c>
      <c r="N51" s="31">
        <f t="shared" si="21"/>
        <v>0</v>
      </c>
      <c r="O51" s="31">
        <f t="shared" si="21"/>
        <v>0</v>
      </c>
      <c r="P51" s="261">
        <f t="shared" si="0"/>
        <v>0</v>
      </c>
    </row>
    <row r="52" spans="1:16" ht="34.5" customHeight="1" x14ac:dyDescent="0.25">
      <c r="A52" s="106" t="s">
        <v>35</v>
      </c>
      <c r="B52" s="107" t="s">
        <v>51</v>
      </c>
      <c r="C52" s="107">
        <v>0</v>
      </c>
      <c r="D52" s="107">
        <v>12</v>
      </c>
      <c r="E52" s="107" t="s">
        <v>28</v>
      </c>
      <c r="F52" s="107" t="s">
        <v>52</v>
      </c>
      <c r="G52" s="107" t="s">
        <v>30</v>
      </c>
      <c r="H52" s="107">
        <v>11260</v>
      </c>
      <c r="I52" s="107" t="s">
        <v>36</v>
      </c>
      <c r="J52" s="23"/>
      <c r="K52" s="23"/>
      <c r="L52" s="6"/>
      <c r="M52" s="31">
        <f t="shared" si="20"/>
        <v>2658317</v>
      </c>
      <c r="N52" s="31">
        <f t="shared" si="21"/>
        <v>0</v>
      </c>
      <c r="O52" s="31">
        <f t="shared" si="21"/>
        <v>0</v>
      </c>
      <c r="P52" s="260">
        <f t="shared" si="0"/>
        <v>0</v>
      </c>
    </row>
    <row r="53" spans="1:16" ht="16.5" customHeight="1" x14ac:dyDescent="0.25">
      <c r="A53" s="105" t="s">
        <v>189</v>
      </c>
      <c r="B53" s="58" t="s">
        <v>51</v>
      </c>
      <c r="C53" s="58">
        <v>0</v>
      </c>
      <c r="D53" s="58">
        <v>12</v>
      </c>
      <c r="E53" s="58" t="s">
        <v>28</v>
      </c>
      <c r="F53" s="58" t="s">
        <v>52</v>
      </c>
      <c r="G53" s="58" t="s">
        <v>30</v>
      </c>
      <c r="H53" s="23">
        <v>11260</v>
      </c>
      <c r="I53" s="58" t="s">
        <v>36</v>
      </c>
      <c r="J53" s="144"/>
      <c r="K53" s="144"/>
      <c r="L53" s="6"/>
      <c r="M53" s="79">
        <v>2658317</v>
      </c>
      <c r="N53" s="267">
        <v>0</v>
      </c>
      <c r="O53" s="267">
        <v>0</v>
      </c>
      <c r="P53" s="263">
        <f t="shared" si="0"/>
        <v>0</v>
      </c>
    </row>
    <row r="54" spans="1:16" x14ac:dyDescent="0.25">
      <c r="A54" s="106" t="s">
        <v>190</v>
      </c>
      <c r="B54" s="107" t="s">
        <v>51</v>
      </c>
      <c r="C54" s="107">
        <v>0</v>
      </c>
      <c r="D54" s="107">
        <v>12</v>
      </c>
      <c r="E54" s="59">
        <v>815</v>
      </c>
      <c r="F54" s="58"/>
      <c r="G54" s="58"/>
      <c r="H54" s="23"/>
      <c r="I54" s="58"/>
      <c r="J54" s="144"/>
      <c r="K54" s="144"/>
      <c r="L54" s="7"/>
      <c r="M54" s="30">
        <f>M56</f>
        <v>45757000</v>
      </c>
      <c r="N54" s="30">
        <f t="shared" ref="N54:O54" si="22">N56</f>
        <v>0</v>
      </c>
      <c r="O54" s="30">
        <f t="shared" si="22"/>
        <v>0</v>
      </c>
      <c r="P54" s="260">
        <f t="shared" si="0"/>
        <v>0</v>
      </c>
    </row>
    <row r="55" spans="1:16" x14ac:dyDescent="0.25">
      <c r="A55" s="106" t="s">
        <v>192</v>
      </c>
      <c r="B55" s="107">
        <v>15</v>
      </c>
      <c r="C55" s="107">
        <v>0</v>
      </c>
      <c r="D55" s="107">
        <v>12</v>
      </c>
      <c r="E55" s="59">
        <v>815</v>
      </c>
      <c r="F55" s="107"/>
      <c r="G55" s="58"/>
      <c r="H55" s="23"/>
      <c r="I55" s="58"/>
      <c r="J55" s="144"/>
      <c r="K55" s="144"/>
      <c r="L55" s="7"/>
      <c r="M55" s="30">
        <f>M56</f>
        <v>45757000</v>
      </c>
      <c r="N55" s="30">
        <f t="shared" ref="N55:O57" si="23">N56</f>
        <v>0</v>
      </c>
      <c r="O55" s="30">
        <f t="shared" si="23"/>
        <v>0</v>
      </c>
      <c r="P55" s="30">
        <f t="shared" ref="P55" si="24">P56</f>
        <v>0</v>
      </c>
    </row>
    <row r="56" spans="1:16" ht="18" customHeight="1" x14ac:dyDescent="0.25">
      <c r="A56" s="106" t="s">
        <v>50</v>
      </c>
      <c r="B56" s="107" t="s">
        <v>51</v>
      </c>
      <c r="C56" s="107">
        <v>0</v>
      </c>
      <c r="D56" s="107">
        <v>12</v>
      </c>
      <c r="E56" s="107">
        <v>815</v>
      </c>
      <c r="F56" s="107" t="s">
        <v>52</v>
      </c>
      <c r="G56" s="107" t="s">
        <v>33</v>
      </c>
      <c r="H56" s="23"/>
      <c r="I56" s="58"/>
      <c r="J56" s="144"/>
      <c r="K56" s="144"/>
      <c r="L56" s="7"/>
      <c r="M56" s="30">
        <f>M57</f>
        <v>45757000</v>
      </c>
      <c r="N56" s="30">
        <f t="shared" si="23"/>
        <v>0</v>
      </c>
      <c r="O56" s="30">
        <f t="shared" si="23"/>
        <v>0</v>
      </c>
      <c r="P56" s="260">
        <f t="shared" si="0"/>
        <v>0</v>
      </c>
    </row>
    <row r="57" spans="1:16" ht="18.75" customHeight="1" x14ac:dyDescent="0.25">
      <c r="A57" s="106" t="s">
        <v>53</v>
      </c>
      <c r="B57" s="107" t="s">
        <v>51</v>
      </c>
      <c r="C57" s="107">
        <v>0</v>
      </c>
      <c r="D57" s="107">
        <v>12</v>
      </c>
      <c r="E57" s="107">
        <v>815</v>
      </c>
      <c r="F57" s="107" t="s">
        <v>52</v>
      </c>
      <c r="G57" s="107" t="s">
        <v>30</v>
      </c>
      <c r="H57" s="23"/>
      <c r="I57" s="58"/>
      <c r="J57" s="144"/>
      <c r="K57" s="144"/>
      <c r="L57" s="9"/>
      <c r="M57" s="30">
        <f>M58</f>
        <v>45757000</v>
      </c>
      <c r="N57" s="30">
        <f t="shared" si="23"/>
        <v>0</v>
      </c>
      <c r="O57" s="30">
        <f t="shared" si="23"/>
        <v>0</v>
      </c>
      <c r="P57" s="260">
        <f t="shared" si="0"/>
        <v>0</v>
      </c>
    </row>
    <row r="58" spans="1:16" ht="48" customHeight="1" x14ac:dyDescent="0.25">
      <c r="A58" s="106" t="s">
        <v>191</v>
      </c>
      <c r="B58" s="107" t="s">
        <v>51</v>
      </c>
      <c r="C58" s="107">
        <v>0</v>
      </c>
      <c r="D58" s="107">
        <v>12</v>
      </c>
      <c r="E58" s="107">
        <v>815</v>
      </c>
      <c r="F58" s="107" t="s">
        <v>52</v>
      </c>
      <c r="G58" s="107" t="s">
        <v>30</v>
      </c>
      <c r="H58" s="107">
        <v>11260</v>
      </c>
      <c r="I58" s="59">
        <v>464</v>
      </c>
      <c r="J58" s="144"/>
      <c r="K58" s="144"/>
      <c r="L58" s="23"/>
      <c r="M58" s="30">
        <f>M59+M60</f>
        <v>45757000</v>
      </c>
      <c r="N58" s="30">
        <f t="shared" ref="N58:O58" si="25">N59+N60</f>
        <v>0</v>
      </c>
      <c r="O58" s="30">
        <f t="shared" si="25"/>
        <v>0</v>
      </c>
      <c r="P58" s="260">
        <f t="shared" si="0"/>
        <v>0</v>
      </c>
    </row>
    <row r="59" spans="1:16" ht="32.25" customHeight="1" x14ac:dyDescent="0.25">
      <c r="A59" s="105" t="s">
        <v>193</v>
      </c>
      <c r="B59" s="23" t="s">
        <v>51</v>
      </c>
      <c r="C59" s="23">
        <v>0</v>
      </c>
      <c r="D59" s="23">
        <v>12</v>
      </c>
      <c r="E59" s="23">
        <v>815</v>
      </c>
      <c r="F59" s="23" t="s">
        <v>52</v>
      </c>
      <c r="G59" s="23" t="s">
        <v>30</v>
      </c>
      <c r="H59" s="23">
        <v>11260</v>
      </c>
      <c r="I59" s="58">
        <v>464</v>
      </c>
      <c r="J59" s="144"/>
      <c r="K59" s="144"/>
      <c r="L59" s="59"/>
      <c r="M59" s="264">
        <v>26000000</v>
      </c>
      <c r="N59" s="271">
        <v>0</v>
      </c>
      <c r="O59" s="271">
        <v>0</v>
      </c>
      <c r="P59" s="263">
        <f t="shared" si="0"/>
        <v>0</v>
      </c>
    </row>
    <row r="60" spans="1:16" ht="19.5" customHeight="1" x14ac:dyDescent="0.25">
      <c r="A60" s="105" t="s">
        <v>194</v>
      </c>
      <c r="B60" s="23" t="s">
        <v>51</v>
      </c>
      <c r="C60" s="23">
        <v>0</v>
      </c>
      <c r="D60" s="23">
        <v>12</v>
      </c>
      <c r="E60" s="23">
        <v>815</v>
      </c>
      <c r="F60" s="23" t="s">
        <v>52</v>
      </c>
      <c r="G60" s="23" t="s">
        <v>30</v>
      </c>
      <c r="H60" s="23">
        <v>11260</v>
      </c>
      <c r="I60" s="58">
        <v>464</v>
      </c>
      <c r="J60" s="144"/>
      <c r="K60" s="144"/>
      <c r="L60" s="50"/>
      <c r="M60" s="264">
        <v>19757000</v>
      </c>
      <c r="N60" s="267">
        <v>0</v>
      </c>
      <c r="O60" s="267">
        <v>0</v>
      </c>
      <c r="P60" s="263">
        <f t="shared" si="0"/>
        <v>0</v>
      </c>
    </row>
    <row r="61" spans="1:16" ht="30.75" customHeight="1" x14ac:dyDescent="0.25">
      <c r="A61" s="85" t="s">
        <v>54</v>
      </c>
      <c r="B61" s="82">
        <v>16</v>
      </c>
      <c r="C61" s="82">
        <v>0</v>
      </c>
      <c r="D61" s="82"/>
      <c r="E61" s="83"/>
      <c r="F61" s="83"/>
      <c r="G61" s="83"/>
      <c r="H61" s="83"/>
      <c r="I61" s="83"/>
      <c r="J61" s="83"/>
      <c r="K61" s="83"/>
      <c r="L61" s="156"/>
      <c r="M61" s="84">
        <f>M62</f>
        <v>19141630</v>
      </c>
      <c r="N61" s="84">
        <f t="shared" ref="N61:O64" si="26">N62</f>
        <v>0</v>
      </c>
      <c r="O61" s="84">
        <f t="shared" si="26"/>
        <v>304104.81</v>
      </c>
      <c r="P61" s="273">
        <f t="shared" si="0"/>
        <v>1.5887090597822653</v>
      </c>
    </row>
    <row r="62" spans="1:16" ht="19.5" customHeight="1" x14ac:dyDescent="0.25">
      <c r="A62" s="106" t="s">
        <v>195</v>
      </c>
      <c r="B62" s="107">
        <v>16</v>
      </c>
      <c r="C62" s="107">
        <v>0</v>
      </c>
      <c r="D62" s="107">
        <v>14</v>
      </c>
      <c r="E62" s="107"/>
      <c r="F62" s="107"/>
      <c r="G62" s="107"/>
      <c r="H62" s="107"/>
      <c r="I62" s="107"/>
      <c r="J62" s="107"/>
      <c r="K62" s="107"/>
      <c r="L62" s="7"/>
      <c r="M62" s="30">
        <f>M63</f>
        <v>19141630</v>
      </c>
      <c r="N62" s="30">
        <f t="shared" si="26"/>
        <v>0</v>
      </c>
      <c r="O62" s="30">
        <f t="shared" si="26"/>
        <v>304104.81</v>
      </c>
      <c r="P62" s="260">
        <f t="shared" si="0"/>
        <v>1.5887090597822653</v>
      </c>
    </row>
    <row r="63" spans="1:16" x14ac:dyDescent="0.25">
      <c r="A63" s="106" t="s">
        <v>31</v>
      </c>
      <c r="B63" s="107" t="s">
        <v>55</v>
      </c>
      <c r="C63" s="107">
        <v>0</v>
      </c>
      <c r="D63" s="107">
        <v>14</v>
      </c>
      <c r="E63" s="107" t="s">
        <v>28</v>
      </c>
      <c r="F63" s="107" t="s">
        <v>33</v>
      </c>
      <c r="G63" s="107" t="s">
        <v>33</v>
      </c>
      <c r="H63" s="107" t="s">
        <v>33</v>
      </c>
      <c r="I63" s="107" t="s">
        <v>33</v>
      </c>
      <c r="J63" s="50"/>
      <c r="K63" s="50"/>
      <c r="L63" s="7"/>
      <c r="M63" s="30">
        <f>M64</f>
        <v>19141630</v>
      </c>
      <c r="N63" s="30">
        <f t="shared" si="26"/>
        <v>0</v>
      </c>
      <c r="O63" s="30">
        <f t="shared" si="26"/>
        <v>304104.81</v>
      </c>
      <c r="P63" s="260">
        <f t="shared" si="0"/>
        <v>1.5887090597822653</v>
      </c>
    </row>
    <row r="64" spans="1:16" ht="33.75" customHeight="1" x14ac:dyDescent="0.25">
      <c r="A64" s="106" t="s">
        <v>32</v>
      </c>
      <c r="B64" s="107">
        <v>16</v>
      </c>
      <c r="C64" s="107">
        <v>0</v>
      </c>
      <c r="D64" s="107">
        <v>14</v>
      </c>
      <c r="E64" s="107">
        <v>819</v>
      </c>
      <c r="F64" s="107"/>
      <c r="G64" s="107"/>
      <c r="H64" s="107"/>
      <c r="I64" s="107"/>
      <c r="J64" s="50"/>
      <c r="K64" s="50"/>
      <c r="L64" s="6"/>
      <c r="M64" s="30">
        <f>M65</f>
        <v>19141630</v>
      </c>
      <c r="N64" s="30">
        <f t="shared" si="26"/>
        <v>0</v>
      </c>
      <c r="O64" s="30">
        <f t="shared" si="26"/>
        <v>304104.81</v>
      </c>
      <c r="P64" s="260">
        <f t="shared" si="0"/>
        <v>1.5887090597822653</v>
      </c>
    </row>
    <row r="65" spans="1:16" ht="16.5" customHeight="1" x14ac:dyDescent="0.25">
      <c r="A65" s="106" t="s">
        <v>56</v>
      </c>
      <c r="B65" s="107" t="s">
        <v>55</v>
      </c>
      <c r="C65" s="107">
        <v>0</v>
      </c>
      <c r="D65" s="107">
        <v>14</v>
      </c>
      <c r="E65" s="107" t="s">
        <v>28</v>
      </c>
      <c r="F65" s="107" t="s">
        <v>57</v>
      </c>
      <c r="G65" s="107" t="s">
        <v>33</v>
      </c>
      <c r="H65" s="107" t="s">
        <v>33</v>
      </c>
      <c r="I65" s="107" t="s">
        <v>33</v>
      </c>
      <c r="J65" s="50"/>
      <c r="K65" s="50"/>
      <c r="L65" s="8"/>
      <c r="M65" s="30">
        <f>M66+M74</f>
        <v>19141630</v>
      </c>
      <c r="N65" s="30">
        <f t="shared" ref="N65:O65" si="27">N66+N74</f>
        <v>0</v>
      </c>
      <c r="O65" s="30">
        <f t="shared" si="27"/>
        <v>304104.81</v>
      </c>
      <c r="P65" s="260">
        <f t="shared" si="0"/>
        <v>1.5887090597822653</v>
      </c>
    </row>
    <row r="66" spans="1:16" ht="17.25" customHeight="1" x14ac:dyDescent="0.25">
      <c r="A66" s="106" t="s">
        <v>58</v>
      </c>
      <c r="B66" s="107" t="s">
        <v>55</v>
      </c>
      <c r="C66" s="107">
        <v>0</v>
      </c>
      <c r="D66" s="107">
        <v>14</v>
      </c>
      <c r="E66" s="107" t="s">
        <v>28</v>
      </c>
      <c r="F66" s="107" t="s">
        <v>57</v>
      </c>
      <c r="G66" s="107" t="s">
        <v>30</v>
      </c>
      <c r="H66" s="107" t="s">
        <v>33</v>
      </c>
      <c r="I66" s="107" t="s">
        <v>33</v>
      </c>
      <c r="J66" s="50"/>
      <c r="K66" s="50"/>
      <c r="L66" s="8">
        <v>2017</v>
      </c>
      <c r="M66" s="31">
        <f>M67</f>
        <v>18635430</v>
      </c>
      <c r="N66" s="31">
        <f t="shared" ref="N66:O67" si="28">N67</f>
        <v>0</v>
      </c>
      <c r="O66" s="31">
        <f t="shared" si="28"/>
        <v>304104.81</v>
      </c>
      <c r="P66" s="260">
        <f t="shared" si="0"/>
        <v>1.6318636597062692</v>
      </c>
    </row>
    <row r="67" spans="1:16" ht="35.25" customHeight="1" x14ac:dyDescent="0.25">
      <c r="A67" s="106" t="s">
        <v>34</v>
      </c>
      <c r="B67" s="107" t="s">
        <v>55</v>
      </c>
      <c r="C67" s="107">
        <v>0</v>
      </c>
      <c r="D67" s="107">
        <v>14</v>
      </c>
      <c r="E67" s="107" t="s">
        <v>28</v>
      </c>
      <c r="F67" s="107" t="s">
        <v>57</v>
      </c>
      <c r="G67" s="107" t="s">
        <v>30</v>
      </c>
      <c r="H67" s="107">
        <v>11260</v>
      </c>
      <c r="I67" s="107" t="s">
        <v>33</v>
      </c>
      <c r="J67" s="50"/>
      <c r="K67" s="50"/>
      <c r="L67" s="8"/>
      <c r="M67" s="31">
        <f>M68</f>
        <v>18635430</v>
      </c>
      <c r="N67" s="31">
        <f t="shared" si="28"/>
        <v>0</v>
      </c>
      <c r="O67" s="31">
        <f t="shared" si="28"/>
        <v>304104.81</v>
      </c>
      <c r="P67" s="260">
        <f t="shared" si="0"/>
        <v>1.6318636597062692</v>
      </c>
    </row>
    <row r="68" spans="1:16" ht="37.5" customHeight="1" x14ac:dyDescent="0.25">
      <c r="A68" s="106" t="s">
        <v>35</v>
      </c>
      <c r="B68" s="107" t="s">
        <v>55</v>
      </c>
      <c r="C68" s="107">
        <v>0</v>
      </c>
      <c r="D68" s="107">
        <v>14</v>
      </c>
      <c r="E68" s="107" t="s">
        <v>28</v>
      </c>
      <c r="F68" s="107" t="s">
        <v>57</v>
      </c>
      <c r="G68" s="107" t="s">
        <v>30</v>
      </c>
      <c r="H68" s="107">
        <v>11260</v>
      </c>
      <c r="I68" s="107" t="s">
        <v>36</v>
      </c>
      <c r="J68" s="107"/>
      <c r="K68" s="107"/>
      <c r="L68" s="7"/>
      <c r="M68" s="31">
        <f>M69+M71+M73</f>
        <v>18635430</v>
      </c>
      <c r="N68" s="31">
        <f>N69+N71+N73</f>
        <v>0</v>
      </c>
      <c r="O68" s="31">
        <f>O69+O71+O73</f>
        <v>304104.81</v>
      </c>
      <c r="P68" s="260">
        <f t="shared" si="0"/>
        <v>1.6318636597062692</v>
      </c>
    </row>
    <row r="69" spans="1:16" x14ac:dyDescent="0.25">
      <c r="A69" s="105" t="s">
        <v>196</v>
      </c>
      <c r="B69" s="23" t="s">
        <v>55</v>
      </c>
      <c r="C69" s="23">
        <v>0</v>
      </c>
      <c r="D69" s="23">
        <v>14</v>
      </c>
      <c r="E69" s="23" t="s">
        <v>28</v>
      </c>
      <c r="F69" s="23" t="s">
        <v>57</v>
      </c>
      <c r="G69" s="23" t="s">
        <v>30</v>
      </c>
      <c r="H69" s="23">
        <v>11260</v>
      </c>
      <c r="I69" s="23">
        <v>414</v>
      </c>
      <c r="J69" s="138" t="s">
        <v>59</v>
      </c>
      <c r="K69" s="138">
        <v>115</v>
      </c>
      <c r="L69" s="52"/>
      <c r="M69" s="79">
        <v>17635430</v>
      </c>
      <c r="N69" s="267"/>
      <c r="O69" s="267">
        <v>54104.81</v>
      </c>
      <c r="P69" s="263">
        <f t="shared" ref="P69:P121" si="29">O69/M69*100</f>
        <v>0.30679609173124783</v>
      </c>
    </row>
    <row r="70" spans="1:16" ht="20.25" customHeight="1" x14ac:dyDescent="0.25">
      <c r="A70" s="274" t="s">
        <v>176</v>
      </c>
      <c r="B70" s="23"/>
      <c r="C70" s="23"/>
      <c r="D70" s="23"/>
      <c r="E70" s="23"/>
      <c r="F70" s="23"/>
      <c r="G70" s="23"/>
      <c r="H70" s="23"/>
      <c r="I70" s="23"/>
      <c r="J70" s="138"/>
      <c r="K70" s="138"/>
      <c r="L70" s="23"/>
      <c r="M70" s="79">
        <v>17635430</v>
      </c>
      <c r="N70" s="267"/>
      <c r="O70" s="267">
        <v>54104.81</v>
      </c>
      <c r="P70" s="263">
        <f>O70/M70*100</f>
        <v>0.30679609173124783</v>
      </c>
    </row>
    <row r="71" spans="1:16" ht="19.5" customHeight="1" x14ac:dyDescent="0.25">
      <c r="A71" s="105" t="s">
        <v>197</v>
      </c>
      <c r="B71" s="23">
        <v>16</v>
      </c>
      <c r="C71" s="23">
        <v>0</v>
      </c>
      <c r="D71" s="23">
        <v>14</v>
      </c>
      <c r="E71" s="23">
        <v>819</v>
      </c>
      <c r="F71" s="80" t="s">
        <v>57</v>
      </c>
      <c r="G71" s="80" t="s">
        <v>30</v>
      </c>
      <c r="H71" s="23">
        <v>11260</v>
      </c>
      <c r="I71" s="23">
        <v>414</v>
      </c>
      <c r="J71" s="138" t="s">
        <v>59</v>
      </c>
      <c r="K71" s="138">
        <v>270</v>
      </c>
      <c r="L71" s="23"/>
      <c r="M71" s="79">
        <v>250000</v>
      </c>
      <c r="N71" s="267"/>
      <c r="O71" s="267">
        <v>250000</v>
      </c>
      <c r="P71" s="263">
        <f t="shared" si="29"/>
        <v>100</v>
      </c>
    </row>
    <row r="72" spans="1:16" ht="18" customHeight="1" x14ac:dyDescent="0.25">
      <c r="A72" s="274" t="s">
        <v>176</v>
      </c>
      <c r="B72" s="23"/>
      <c r="C72" s="23"/>
      <c r="D72" s="23"/>
      <c r="E72" s="23"/>
      <c r="F72" s="80"/>
      <c r="G72" s="80"/>
      <c r="H72" s="23"/>
      <c r="I72" s="23"/>
      <c r="J72" s="138"/>
      <c r="K72" s="138"/>
      <c r="L72" s="23"/>
      <c r="M72" s="79">
        <v>250000</v>
      </c>
      <c r="N72" s="266"/>
      <c r="O72" s="79">
        <v>250000</v>
      </c>
      <c r="P72" s="263">
        <f t="shared" si="29"/>
        <v>100</v>
      </c>
    </row>
    <row r="73" spans="1:16" ht="31.5" x14ac:dyDescent="0.25">
      <c r="A73" s="105" t="s">
        <v>198</v>
      </c>
      <c r="B73" s="23" t="s">
        <v>55</v>
      </c>
      <c r="C73" s="23">
        <v>0</v>
      </c>
      <c r="D73" s="23">
        <v>14</v>
      </c>
      <c r="E73" s="23" t="s">
        <v>28</v>
      </c>
      <c r="F73" s="23" t="s">
        <v>57</v>
      </c>
      <c r="G73" s="23" t="s">
        <v>30</v>
      </c>
      <c r="H73" s="23">
        <v>11260</v>
      </c>
      <c r="I73" s="23">
        <v>414</v>
      </c>
      <c r="J73" s="138" t="s">
        <v>59</v>
      </c>
      <c r="K73" s="138">
        <v>270</v>
      </c>
      <c r="L73" s="64"/>
      <c r="M73" s="79">
        <f>15750000-5000000-10000000</f>
        <v>750000</v>
      </c>
      <c r="N73" s="267"/>
      <c r="O73" s="79"/>
      <c r="P73" s="263">
        <f t="shared" si="29"/>
        <v>0</v>
      </c>
    </row>
    <row r="74" spans="1:16" ht="16.5" customHeight="1" x14ac:dyDescent="0.25">
      <c r="A74" s="106" t="s">
        <v>60</v>
      </c>
      <c r="B74" s="107" t="s">
        <v>55</v>
      </c>
      <c r="C74" s="107">
        <v>0</v>
      </c>
      <c r="D74" s="107">
        <v>14</v>
      </c>
      <c r="E74" s="107" t="s">
        <v>28</v>
      </c>
      <c r="F74" s="107" t="s">
        <v>57</v>
      </c>
      <c r="G74" s="107" t="s">
        <v>48</v>
      </c>
      <c r="H74" s="107" t="s">
        <v>33</v>
      </c>
      <c r="I74" s="107" t="s">
        <v>33</v>
      </c>
      <c r="J74" s="50"/>
      <c r="K74" s="50"/>
      <c r="L74" s="64"/>
      <c r="M74" s="31">
        <f>M75</f>
        <v>506200</v>
      </c>
      <c r="N74" s="31">
        <f t="shared" ref="N74:O75" si="30">N75</f>
        <v>0</v>
      </c>
      <c r="O74" s="31">
        <f t="shared" si="30"/>
        <v>0</v>
      </c>
      <c r="P74" s="260">
        <f t="shared" si="29"/>
        <v>0</v>
      </c>
    </row>
    <row r="75" spans="1:16" ht="30.75" customHeight="1" x14ac:dyDescent="0.25">
      <c r="A75" s="106" t="s">
        <v>34</v>
      </c>
      <c r="B75" s="107" t="s">
        <v>55</v>
      </c>
      <c r="C75" s="107">
        <v>0</v>
      </c>
      <c r="D75" s="107">
        <v>14</v>
      </c>
      <c r="E75" s="107" t="s">
        <v>28</v>
      </c>
      <c r="F75" s="107" t="s">
        <v>57</v>
      </c>
      <c r="G75" s="107" t="s">
        <v>48</v>
      </c>
      <c r="H75" s="107">
        <v>11260</v>
      </c>
      <c r="I75" s="107" t="s">
        <v>33</v>
      </c>
      <c r="J75" s="50"/>
      <c r="K75" s="50"/>
      <c r="L75" s="64"/>
      <c r="M75" s="31">
        <f>M76</f>
        <v>506200</v>
      </c>
      <c r="N75" s="31">
        <f t="shared" si="30"/>
        <v>0</v>
      </c>
      <c r="O75" s="31">
        <f t="shared" si="30"/>
        <v>0</v>
      </c>
      <c r="P75" s="260">
        <f t="shared" si="29"/>
        <v>0</v>
      </c>
    </row>
    <row r="76" spans="1:16" ht="36" customHeight="1" x14ac:dyDescent="0.25">
      <c r="A76" s="106" t="s">
        <v>35</v>
      </c>
      <c r="B76" s="107" t="s">
        <v>55</v>
      </c>
      <c r="C76" s="107">
        <v>0</v>
      </c>
      <c r="D76" s="107">
        <v>14</v>
      </c>
      <c r="E76" s="107" t="s">
        <v>28</v>
      </c>
      <c r="F76" s="107" t="s">
        <v>57</v>
      </c>
      <c r="G76" s="107" t="s">
        <v>48</v>
      </c>
      <c r="H76" s="107">
        <v>11260</v>
      </c>
      <c r="I76" s="107" t="s">
        <v>36</v>
      </c>
      <c r="J76" s="107"/>
      <c r="K76" s="107"/>
      <c r="L76" s="64"/>
      <c r="M76" s="31">
        <f>M77+M78</f>
        <v>506200</v>
      </c>
      <c r="N76" s="31">
        <f t="shared" ref="N76:O76" si="31">N77+N78</f>
        <v>0</v>
      </c>
      <c r="O76" s="31">
        <f t="shared" si="31"/>
        <v>0</v>
      </c>
      <c r="P76" s="260">
        <f t="shared" si="29"/>
        <v>0</v>
      </c>
    </row>
    <row r="77" spans="1:16" ht="45.75" customHeight="1" x14ac:dyDescent="0.25">
      <c r="A77" s="105" t="s">
        <v>199</v>
      </c>
      <c r="B77" s="58" t="s">
        <v>55</v>
      </c>
      <c r="C77" s="58">
        <v>0</v>
      </c>
      <c r="D77" s="58">
        <v>14</v>
      </c>
      <c r="E77" s="58" t="s">
        <v>28</v>
      </c>
      <c r="F77" s="58" t="s">
        <v>57</v>
      </c>
      <c r="G77" s="58" t="s">
        <v>48</v>
      </c>
      <c r="H77" s="23">
        <v>11260</v>
      </c>
      <c r="I77" s="58" t="s">
        <v>36</v>
      </c>
      <c r="J77" s="144" t="s">
        <v>59</v>
      </c>
      <c r="K77" s="144">
        <v>140</v>
      </c>
      <c r="L77" s="153"/>
      <c r="M77" s="264">
        <v>185700</v>
      </c>
      <c r="N77" s="270"/>
      <c r="O77" s="270"/>
      <c r="P77" s="262">
        <f t="shared" si="29"/>
        <v>0</v>
      </c>
    </row>
    <row r="78" spans="1:16" ht="30" customHeight="1" x14ac:dyDescent="0.25">
      <c r="A78" s="128" t="s">
        <v>61</v>
      </c>
      <c r="B78" s="58" t="s">
        <v>55</v>
      </c>
      <c r="C78" s="58">
        <v>0</v>
      </c>
      <c r="D78" s="58">
        <v>14</v>
      </c>
      <c r="E78" s="58" t="s">
        <v>28</v>
      </c>
      <c r="F78" s="58" t="s">
        <v>57</v>
      </c>
      <c r="G78" s="58" t="s">
        <v>48</v>
      </c>
      <c r="H78" s="23">
        <v>11260</v>
      </c>
      <c r="I78" s="58" t="s">
        <v>36</v>
      </c>
      <c r="J78" s="144" t="s">
        <v>168</v>
      </c>
      <c r="K78" s="144">
        <v>6415.7</v>
      </c>
      <c r="L78" s="65"/>
      <c r="M78" s="264">
        <v>320500</v>
      </c>
      <c r="N78" s="265"/>
      <c r="O78" s="265"/>
      <c r="P78" s="263">
        <f t="shared" si="29"/>
        <v>0</v>
      </c>
    </row>
    <row r="79" spans="1:16" ht="48" customHeight="1" x14ac:dyDescent="0.25">
      <c r="A79" s="85" t="s">
        <v>62</v>
      </c>
      <c r="B79" s="82" t="s">
        <v>63</v>
      </c>
      <c r="C79" s="158" t="s">
        <v>33</v>
      </c>
      <c r="D79" s="158" t="s">
        <v>33</v>
      </c>
      <c r="E79" s="158" t="s">
        <v>33</v>
      </c>
      <c r="F79" s="158" t="s">
        <v>33</v>
      </c>
      <c r="G79" s="158" t="s">
        <v>33</v>
      </c>
      <c r="H79" s="158" t="s">
        <v>33</v>
      </c>
      <c r="I79" s="158" t="s">
        <v>33</v>
      </c>
      <c r="J79" s="159"/>
      <c r="K79" s="159"/>
      <c r="L79" s="99"/>
      <c r="M79" s="163">
        <f t="shared" ref="M79:M88" si="32">M80</f>
        <v>1741421</v>
      </c>
      <c r="N79" s="163">
        <f t="shared" ref="N79:O88" si="33">N80</f>
        <v>116052</v>
      </c>
      <c r="O79" s="163">
        <f t="shared" si="33"/>
        <v>116052</v>
      </c>
      <c r="P79" s="98">
        <f t="shared" si="29"/>
        <v>6.6642127320159794</v>
      </c>
    </row>
    <row r="80" spans="1:16" ht="28.5" customHeight="1" x14ac:dyDescent="0.25">
      <c r="A80" s="106" t="s">
        <v>64</v>
      </c>
      <c r="B80" s="107" t="s">
        <v>63</v>
      </c>
      <c r="C80" s="107" t="s">
        <v>20</v>
      </c>
      <c r="D80" s="107"/>
      <c r="E80" s="129" t="s">
        <v>33</v>
      </c>
      <c r="F80" s="129" t="s">
        <v>33</v>
      </c>
      <c r="G80" s="129" t="s">
        <v>33</v>
      </c>
      <c r="H80" s="129" t="s">
        <v>33</v>
      </c>
      <c r="I80" s="129" t="s">
        <v>33</v>
      </c>
      <c r="J80" s="145"/>
      <c r="K80" s="145"/>
      <c r="L80" s="7"/>
      <c r="M80" s="30">
        <f t="shared" si="32"/>
        <v>1741421</v>
      </c>
      <c r="N80" s="30">
        <f t="shared" si="33"/>
        <v>116052</v>
      </c>
      <c r="O80" s="30">
        <f t="shared" si="33"/>
        <v>116052</v>
      </c>
      <c r="P80" s="260">
        <f t="shared" si="29"/>
        <v>6.6642127320159794</v>
      </c>
    </row>
    <row r="81" spans="1:16" ht="110.25" x14ac:dyDescent="0.25">
      <c r="A81" s="106" t="s">
        <v>200</v>
      </c>
      <c r="B81" s="107" t="s">
        <v>63</v>
      </c>
      <c r="C81" s="107" t="s">
        <v>20</v>
      </c>
      <c r="D81" s="107">
        <v>81</v>
      </c>
      <c r="E81" s="129"/>
      <c r="F81" s="129"/>
      <c r="G81" s="129"/>
      <c r="H81" s="129"/>
      <c r="I81" s="129"/>
      <c r="J81" s="145"/>
      <c r="K81" s="145"/>
      <c r="L81" s="7"/>
      <c r="M81" s="30">
        <f t="shared" si="32"/>
        <v>1741421</v>
      </c>
      <c r="N81" s="30">
        <f t="shared" si="33"/>
        <v>116052</v>
      </c>
      <c r="O81" s="30">
        <f t="shared" si="33"/>
        <v>116052</v>
      </c>
      <c r="P81" s="260">
        <f t="shared" si="29"/>
        <v>6.6642127320159794</v>
      </c>
    </row>
    <row r="82" spans="1:16" x14ac:dyDescent="0.25">
      <c r="A82" s="106" t="s">
        <v>31</v>
      </c>
      <c r="B82" s="107" t="s">
        <v>63</v>
      </c>
      <c r="C82" s="107" t="s">
        <v>20</v>
      </c>
      <c r="D82" s="107">
        <v>81</v>
      </c>
      <c r="E82" s="107" t="s">
        <v>28</v>
      </c>
      <c r="F82" s="107" t="s">
        <v>33</v>
      </c>
      <c r="G82" s="107" t="s">
        <v>33</v>
      </c>
      <c r="H82" s="107" t="s">
        <v>33</v>
      </c>
      <c r="I82" s="107" t="s">
        <v>33</v>
      </c>
      <c r="J82" s="50"/>
      <c r="K82" s="50"/>
      <c r="L82" s="7"/>
      <c r="M82" s="30">
        <f t="shared" si="32"/>
        <v>1741421</v>
      </c>
      <c r="N82" s="30">
        <f t="shared" si="33"/>
        <v>116052</v>
      </c>
      <c r="O82" s="30">
        <f t="shared" si="33"/>
        <v>116052</v>
      </c>
      <c r="P82" s="260">
        <f t="shared" si="29"/>
        <v>6.6642127320159794</v>
      </c>
    </row>
    <row r="83" spans="1:16" ht="28.5" customHeight="1" x14ac:dyDescent="0.25">
      <c r="A83" s="106" t="s">
        <v>32</v>
      </c>
      <c r="B83" s="107">
        <v>17</v>
      </c>
      <c r="C83" s="107">
        <v>7</v>
      </c>
      <c r="D83" s="107">
        <v>81</v>
      </c>
      <c r="E83" s="107">
        <v>819</v>
      </c>
      <c r="F83" s="107"/>
      <c r="G83" s="107"/>
      <c r="H83" s="107"/>
      <c r="I83" s="107"/>
      <c r="J83" s="50"/>
      <c r="K83" s="50"/>
      <c r="L83" s="7"/>
      <c r="M83" s="30">
        <f t="shared" si="32"/>
        <v>1741421</v>
      </c>
      <c r="N83" s="30">
        <f t="shared" si="33"/>
        <v>116052</v>
      </c>
      <c r="O83" s="30">
        <f t="shared" si="33"/>
        <v>116052</v>
      </c>
      <c r="P83" s="260">
        <f t="shared" si="29"/>
        <v>6.6642127320159794</v>
      </c>
    </row>
    <row r="84" spans="1:16" ht="19.5" customHeight="1" x14ac:dyDescent="0.25">
      <c r="A84" s="106" t="s">
        <v>72</v>
      </c>
      <c r="B84" s="107" t="s">
        <v>63</v>
      </c>
      <c r="C84" s="107" t="s">
        <v>20</v>
      </c>
      <c r="D84" s="107">
        <v>81</v>
      </c>
      <c r="E84" s="107" t="s">
        <v>28</v>
      </c>
      <c r="F84" s="107" t="s">
        <v>41</v>
      </c>
      <c r="G84" s="107" t="s">
        <v>33</v>
      </c>
      <c r="H84" s="107" t="s">
        <v>33</v>
      </c>
      <c r="I84" s="107" t="s">
        <v>33</v>
      </c>
      <c r="J84" s="50"/>
      <c r="K84" s="50"/>
      <c r="L84" s="6"/>
      <c r="M84" s="30">
        <f t="shared" si="32"/>
        <v>1741421</v>
      </c>
      <c r="N84" s="30">
        <f t="shared" si="33"/>
        <v>116052</v>
      </c>
      <c r="O84" s="30">
        <f t="shared" si="33"/>
        <v>116052</v>
      </c>
      <c r="P84" s="260">
        <f t="shared" si="29"/>
        <v>6.6642127320159794</v>
      </c>
    </row>
    <row r="85" spans="1:16" ht="20.25" customHeight="1" x14ac:dyDescent="0.25">
      <c r="A85" s="106" t="s">
        <v>73</v>
      </c>
      <c r="B85" s="107" t="s">
        <v>63</v>
      </c>
      <c r="C85" s="107" t="s">
        <v>20</v>
      </c>
      <c r="D85" s="107">
        <v>81</v>
      </c>
      <c r="E85" s="107" t="s">
        <v>28</v>
      </c>
      <c r="F85" s="107" t="s">
        <v>41</v>
      </c>
      <c r="G85" s="107" t="s">
        <v>48</v>
      </c>
      <c r="H85" s="107" t="s">
        <v>33</v>
      </c>
      <c r="I85" s="107" t="s">
        <v>33</v>
      </c>
      <c r="J85" s="50"/>
      <c r="K85" s="50"/>
      <c r="L85" s="66"/>
      <c r="M85" s="30">
        <f t="shared" si="32"/>
        <v>1741421</v>
      </c>
      <c r="N85" s="30">
        <f t="shared" si="33"/>
        <v>116052</v>
      </c>
      <c r="O85" s="30">
        <f t="shared" si="33"/>
        <v>116052</v>
      </c>
      <c r="P85" s="260">
        <f t="shared" si="29"/>
        <v>6.6642127320159794</v>
      </c>
    </row>
    <row r="86" spans="1:16" ht="34.5" customHeight="1" x14ac:dyDescent="0.25">
      <c r="A86" s="106" t="s">
        <v>34</v>
      </c>
      <c r="B86" s="107" t="s">
        <v>63</v>
      </c>
      <c r="C86" s="107" t="s">
        <v>20</v>
      </c>
      <c r="D86" s="107">
        <v>81</v>
      </c>
      <c r="E86" s="107" t="s">
        <v>28</v>
      </c>
      <c r="F86" s="107" t="s">
        <v>41</v>
      </c>
      <c r="G86" s="107" t="s">
        <v>48</v>
      </c>
      <c r="H86" s="107">
        <v>11260</v>
      </c>
      <c r="I86" s="107" t="s">
        <v>33</v>
      </c>
      <c r="J86" s="50"/>
      <c r="K86" s="50"/>
      <c r="L86" s="66"/>
      <c r="M86" s="30">
        <f t="shared" si="32"/>
        <v>1741421</v>
      </c>
      <c r="N86" s="30">
        <f t="shared" si="33"/>
        <v>116052</v>
      </c>
      <c r="O86" s="30">
        <f t="shared" si="33"/>
        <v>116052</v>
      </c>
      <c r="P86" s="260">
        <f t="shared" si="29"/>
        <v>6.6642127320159794</v>
      </c>
    </row>
    <row r="87" spans="1:16" ht="32.25" customHeight="1" x14ac:dyDescent="0.25">
      <c r="A87" s="106" t="s">
        <v>35</v>
      </c>
      <c r="B87" s="107" t="s">
        <v>63</v>
      </c>
      <c r="C87" s="107" t="s">
        <v>20</v>
      </c>
      <c r="D87" s="107">
        <v>81</v>
      </c>
      <c r="E87" s="107" t="s">
        <v>28</v>
      </c>
      <c r="F87" s="107" t="s">
        <v>41</v>
      </c>
      <c r="G87" s="107" t="s">
        <v>48</v>
      </c>
      <c r="H87" s="107">
        <v>11260</v>
      </c>
      <c r="I87" s="107" t="s">
        <v>36</v>
      </c>
      <c r="J87" s="107"/>
      <c r="K87" s="107"/>
      <c r="L87" s="66">
        <v>2018</v>
      </c>
      <c r="M87" s="30">
        <f t="shared" si="32"/>
        <v>1741421</v>
      </c>
      <c r="N87" s="30">
        <f t="shared" si="33"/>
        <v>116052</v>
      </c>
      <c r="O87" s="30">
        <f t="shared" si="33"/>
        <v>116052</v>
      </c>
      <c r="P87" s="260">
        <f t="shared" si="29"/>
        <v>6.6642127320159794</v>
      </c>
    </row>
    <row r="88" spans="1:16" s="11" customFormat="1" ht="32.25" customHeight="1" x14ac:dyDescent="0.25">
      <c r="A88" s="122" t="s">
        <v>77</v>
      </c>
      <c r="B88" s="107" t="s">
        <v>63</v>
      </c>
      <c r="C88" s="107" t="s">
        <v>20</v>
      </c>
      <c r="D88" s="107">
        <v>81</v>
      </c>
      <c r="E88" s="107" t="s">
        <v>28</v>
      </c>
      <c r="F88" s="107" t="s">
        <v>41</v>
      </c>
      <c r="G88" s="107" t="s">
        <v>48</v>
      </c>
      <c r="H88" s="107">
        <v>11260</v>
      </c>
      <c r="I88" s="107" t="s">
        <v>36</v>
      </c>
      <c r="J88" s="10"/>
      <c r="K88" s="10"/>
      <c r="L88" s="67"/>
      <c r="M88" s="30">
        <f t="shared" si="32"/>
        <v>1741421</v>
      </c>
      <c r="N88" s="30">
        <f t="shared" si="33"/>
        <v>116052</v>
      </c>
      <c r="O88" s="30">
        <f t="shared" si="33"/>
        <v>116052</v>
      </c>
      <c r="P88" s="260">
        <f t="shared" si="29"/>
        <v>6.6642127320159794</v>
      </c>
    </row>
    <row r="89" spans="1:16" ht="18" customHeight="1" x14ac:dyDescent="0.25">
      <c r="A89" s="130" t="s">
        <v>80</v>
      </c>
      <c r="B89" s="23"/>
      <c r="C89" s="23"/>
      <c r="D89" s="23"/>
      <c r="E89" s="23"/>
      <c r="F89" s="23"/>
      <c r="G89" s="23"/>
      <c r="H89" s="23"/>
      <c r="I89" s="23"/>
      <c r="J89" s="10"/>
      <c r="K89" s="10"/>
      <c r="L89" s="66"/>
      <c r="M89" s="30">
        <f>M90+M91</f>
        <v>1741421</v>
      </c>
      <c r="N89" s="30">
        <f t="shared" ref="N89:O89" si="34">N90+N91</f>
        <v>116052</v>
      </c>
      <c r="O89" s="30">
        <f t="shared" si="34"/>
        <v>116052</v>
      </c>
      <c r="P89" s="260">
        <f t="shared" si="29"/>
        <v>6.6642127320159794</v>
      </c>
    </row>
    <row r="90" spans="1:16" ht="22.5" customHeight="1" x14ac:dyDescent="0.25">
      <c r="A90" s="127" t="s">
        <v>201</v>
      </c>
      <c r="B90" s="23" t="s">
        <v>63</v>
      </c>
      <c r="C90" s="23" t="s">
        <v>20</v>
      </c>
      <c r="D90" s="23">
        <v>81</v>
      </c>
      <c r="E90" s="23" t="s">
        <v>28</v>
      </c>
      <c r="F90" s="23" t="s">
        <v>41</v>
      </c>
      <c r="G90" s="23" t="s">
        <v>48</v>
      </c>
      <c r="H90" s="23">
        <v>11260</v>
      </c>
      <c r="I90" s="23" t="s">
        <v>36</v>
      </c>
      <c r="J90" s="88" t="s">
        <v>262</v>
      </c>
      <c r="K90" s="146" t="s">
        <v>263</v>
      </c>
      <c r="L90" s="66">
        <v>2016</v>
      </c>
      <c r="M90" s="79">
        <v>1458821</v>
      </c>
      <c r="N90" s="267"/>
      <c r="O90" s="267"/>
      <c r="P90" s="263">
        <f t="shared" si="29"/>
        <v>0</v>
      </c>
    </row>
    <row r="91" spans="1:16" ht="21.75" customHeight="1" x14ac:dyDescent="0.25">
      <c r="A91" s="127" t="s">
        <v>202</v>
      </c>
      <c r="B91" s="23" t="s">
        <v>63</v>
      </c>
      <c r="C91" s="23" t="s">
        <v>20</v>
      </c>
      <c r="D91" s="23">
        <v>81</v>
      </c>
      <c r="E91" s="23" t="s">
        <v>28</v>
      </c>
      <c r="F91" s="23" t="s">
        <v>41</v>
      </c>
      <c r="G91" s="23" t="s">
        <v>48</v>
      </c>
      <c r="H91" s="23">
        <v>11260</v>
      </c>
      <c r="I91" s="23" t="s">
        <v>36</v>
      </c>
      <c r="J91" s="88" t="s">
        <v>262</v>
      </c>
      <c r="K91" s="88" t="s">
        <v>264</v>
      </c>
      <c r="L91" s="68"/>
      <c r="M91" s="79">
        <v>282600</v>
      </c>
      <c r="N91" s="266">
        <v>116052</v>
      </c>
      <c r="O91" s="267">
        <v>116052</v>
      </c>
      <c r="P91" s="263">
        <f t="shared" si="29"/>
        <v>41.065817409766453</v>
      </c>
    </row>
    <row r="92" spans="1:16" ht="48" customHeight="1" x14ac:dyDescent="0.25">
      <c r="A92" s="85" t="s">
        <v>83</v>
      </c>
      <c r="B92" s="82" t="s">
        <v>84</v>
      </c>
      <c r="C92" s="82"/>
      <c r="D92" s="82"/>
      <c r="E92" s="158" t="s">
        <v>33</v>
      </c>
      <c r="F92" s="158" t="s">
        <v>33</v>
      </c>
      <c r="G92" s="158" t="s">
        <v>33</v>
      </c>
      <c r="H92" s="158" t="s">
        <v>33</v>
      </c>
      <c r="I92" s="158" t="s">
        <v>33</v>
      </c>
      <c r="J92" s="159"/>
      <c r="K92" s="159"/>
      <c r="L92" s="90">
        <v>2018</v>
      </c>
      <c r="M92" s="84">
        <f>M93+M144+M120</f>
        <v>245640668</v>
      </c>
      <c r="N92" s="84">
        <f t="shared" ref="N92:O92" si="35">N93+N144+N120</f>
        <v>27447757.460000001</v>
      </c>
      <c r="O92" s="84">
        <f t="shared" si="35"/>
        <v>24168697.77</v>
      </c>
      <c r="P92" s="273">
        <f t="shared" si="29"/>
        <v>9.8390457764102806</v>
      </c>
    </row>
    <row r="93" spans="1:16" ht="48" customHeight="1" x14ac:dyDescent="0.25">
      <c r="A93" s="85" t="s">
        <v>86</v>
      </c>
      <c r="B93" s="82" t="s">
        <v>84</v>
      </c>
      <c r="C93" s="82" t="s">
        <v>14</v>
      </c>
      <c r="D93" s="82"/>
      <c r="E93" s="158" t="s">
        <v>33</v>
      </c>
      <c r="F93" s="158" t="s">
        <v>33</v>
      </c>
      <c r="G93" s="158" t="s">
        <v>33</v>
      </c>
      <c r="H93" s="158" t="s">
        <v>33</v>
      </c>
      <c r="I93" s="158" t="s">
        <v>33</v>
      </c>
      <c r="J93" s="159"/>
      <c r="K93" s="159"/>
      <c r="L93" s="90"/>
      <c r="M93" s="84">
        <f t="shared" ref="M93:M100" si="36">M94</f>
        <v>19574325</v>
      </c>
      <c r="N93" s="84">
        <f t="shared" ref="N93:O100" si="37">N94</f>
        <v>3604849</v>
      </c>
      <c r="O93" s="84">
        <f t="shared" si="37"/>
        <v>4357925</v>
      </c>
      <c r="P93" s="273">
        <f t="shared" si="29"/>
        <v>22.263475241164127</v>
      </c>
    </row>
    <row r="94" spans="1:16" ht="50.25" customHeight="1" x14ac:dyDescent="0.25">
      <c r="A94" s="106" t="s">
        <v>203</v>
      </c>
      <c r="B94" s="107" t="s">
        <v>84</v>
      </c>
      <c r="C94" s="107" t="s">
        <v>14</v>
      </c>
      <c r="D94" s="107">
        <v>13</v>
      </c>
      <c r="E94" s="129"/>
      <c r="F94" s="129"/>
      <c r="G94" s="129"/>
      <c r="H94" s="129"/>
      <c r="I94" s="129"/>
      <c r="J94" s="145"/>
      <c r="K94" s="145"/>
      <c r="L94" s="66">
        <v>2018</v>
      </c>
      <c r="M94" s="31">
        <f t="shared" si="36"/>
        <v>19574325</v>
      </c>
      <c r="N94" s="31">
        <f t="shared" si="37"/>
        <v>3604849</v>
      </c>
      <c r="O94" s="31">
        <f t="shared" si="37"/>
        <v>4357925</v>
      </c>
      <c r="P94" s="260">
        <f t="shared" ref="P94:P101" si="38">O94/M94*100</f>
        <v>22.263475241164127</v>
      </c>
    </row>
    <row r="95" spans="1:16" ht="18.75" customHeight="1" x14ac:dyDescent="0.25">
      <c r="A95" s="106" t="s">
        <v>31</v>
      </c>
      <c r="B95" s="107" t="s">
        <v>84</v>
      </c>
      <c r="C95" s="107">
        <v>1</v>
      </c>
      <c r="D95" s="107">
        <v>13</v>
      </c>
      <c r="E95" s="107" t="s">
        <v>28</v>
      </c>
      <c r="F95" s="107" t="s">
        <v>33</v>
      </c>
      <c r="G95" s="107" t="s">
        <v>33</v>
      </c>
      <c r="H95" s="107" t="s">
        <v>33</v>
      </c>
      <c r="I95" s="107" t="s">
        <v>33</v>
      </c>
      <c r="J95" s="50"/>
      <c r="K95" s="50"/>
      <c r="L95" s="66"/>
      <c r="M95" s="31">
        <f t="shared" si="36"/>
        <v>19574325</v>
      </c>
      <c r="N95" s="31">
        <f t="shared" si="37"/>
        <v>3604849</v>
      </c>
      <c r="O95" s="31">
        <f t="shared" si="37"/>
        <v>4357925</v>
      </c>
      <c r="P95" s="260">
        <f t="shared" si="38"/>
        <v>22.263475241164127</v>
      </c>
    </row>
    <row r="96" spans="1:16" ht="31.5" customHeight="1" x14ac:dyDescent="0.25">
      <c r="A96" s="106" t="s">
        <v>32</v>
      </c>
      <c r="B96" s="107">
        <v>19</v>
      </c>
      <c r="C96" s="107">
        <v>1</v>
      </c>
      <c r="D96" s="107">
        <v>13</v>
      </c>
      <c r="E96" s="107">
        <v>819</v>
      </c>
      <c r="F96" s="107"/>
      <c r="G96" s="107"/>
      <c r="H96" s="107"/>
      <c r="I96" s="107"/>
      <c r="J96" s="50"/>
      <c r="K96" s="50"/>
      <c r="L96" s="66"/>
      <c r="M96" s="31">
        <f t="shared" si="36"/>
        <v>19574325</v>
      </c>
      <c r="N96" s="31">
        <f t="shared" si="37"/>
        <v>3604849</v>
      </c>
      <c r="O96" s="31">
        <f t="shared" si="37"/>
        <v>4357925</v>
      </c>
      <c r="P96" s="260">
        <f t="shared" si="38"/>
        <v>22.263475241164127</v>
      </c>
    </row>
    <row r="97" spans="1:16" ht="17.25" customHeight="1" x14ac:dyDescent="0.25">
      <c r="A97" s="106" t="s">
        <v>72</v>
      </c>
      <c r="B97" s="107" t="s">
        <v>84</v>
      </c>
      <c r="C97" s="107" t="s">
        <v>14</v>
      </c>
      <c r="D97" s="107">
        <v>13</v>
      </c>
      <c r="E97" s="107" t="s">
        <v>28</v>
      </c>
      <c r="F97" s="107" t="s">
        <v>41</v>
      </c>
      <c r="G97" s="107" t="s">
        <v>33</v>
      </c>
      <c r="H97" s="107" t="s">
        <v>33</v>
      </c>
      <c r="I97" s="107" t="s">
        <v>33</v>
      </c>
      <c r="J97" s="50"/>
      <c r="K97" s="50"/>
      <c r="L97" s="66"/>
      <c r="M97" s="31">
        <f t="shared" si="36"/>
        <v>19574325</v>
      </c>
      <c r="N97" s="31">
        <f t="shared" si="37"/>
        <v>3604849</v>
      </c>
      <c r="O97" s="31">
        <f t="shared" si="37"/>
        <v>4357925</v>
      </c>
      <c r="P97" s="260">
        <f t="shared" si="38"/>
        <v>22.263475241164127</v>
      </c>
    </row>
    <row r="98" spans="1:16" ht="18" customHeight="1" x14ac:dyDescent="0.25">
      <c r="A98" s="106" t="s">
        <v>73</v>
      </c>
      <c r="B98" s="107" t="s">
        <v>84</v>
      </c>
      <c r="C98" s="107" t="s">
        <v>14</v>
      </c>
      <c r="D98" s="107">
        <v>13</v>
      </c>
      <c r="E98" s="107" t="s">
        <v>28</v>
      </c>
      <c r="F98" s="107" t="s">
        <v>41</v>
      </c>
      <c r="G98" s="107" t="s">
        <v>48</v>
      </c>
      <c r="H98" s="107" t="s">
        <v>33</v>
      </c>
      <c r="I98" s="107" t="s">
        <v>33</v>
      </c>
      <c r="J98" s="50"/>
      <c r="K98" s="50"/>
      <c r="L98" s="66">
        <v>2015</v>
      </c>
      <c r="M98" s="31">
        <f t="shared" si="36"/>
        <v>19574325</v>
      </c>
      <c r="N98" s="31">
        <f t="shared" si="37"/>
        <v>3604849</v>
      </c>
      <c r="O98" s="31">
        <f t="shared" si="37"/>
        <v>4357925</v>
      </c>
      <c r="P98" s="260">
        <f t="shared" si="38"/>
        <v>22.263475241164127</v>
      </c>
    </row>
    <row r="99" spans="1:16" ht="29.25" customHeight="1" x14ac:dyDescent="0.25">
      <c r="A99" s="106" t="s">
        <v>34</v>
      </c>
      <c r="B99" s="107" t="s">
        <v>84</v>
      </c>
      <c r="C99" s="107" t="s">
        <v>14</v>
      </c>
      <c r="D99" s="107">
        <v>13</v>
      </c>
      <c r="E99" s="107" t="s">
        <v>28</v>
      </c>
      <c r="F99" s="107" t="s">
        <v>41</v>
      </c>
      <c r="G99" s="107" t="s">
        <v>48</v>
      </c>
      <c r="H99" s="107">
        <v>11260</v>
      </c>
      <c r="I99" s="107" t="s">
        <v>33</v>
      </c>
      <c r="J99" s="50"/>
      <c r="K99" s="50"/>
      <c r="L99" s="66"/>
      <c r="M99" s="31">
        <f t="shared" si="36"/>
        <v>19574325</v>
      </c>
      <c r="N99" s="31">
        <f t="shared" si="37"/>
        <v>3604849</v>
      </c>
      <c r="O99" s="31">
        <f t="shared" si="37"/>
        <v>4357925</v>
      </c>
      <c r="P99" s="260">
        <f t="shared" si="38"/>
        <v>22.263475241164127</v>
      </c>
    </row>
    <row r="100" spans="1:16" ht="37.5" customHeight="1" x14ac:dyDescent="0.25">
      <c r="A100" s="106" t="s">
        <v>35</v>
      </c>
      <c r="B100" s="107" t="s">
        <v>84</v>
      </c>
      <c r="C100" s="107" t="s">
        <v>14</v>
      </c>
      <c r="D100" s="107">
        <v>13</v>
      </c>
      <c r="E100" s="107" t="s">
        <v>28</v>
      </c>
      <c r="F100" s="107" t="s">
        <v>41</v>
      </c>
      <c r="G100" s="107" t="s">
        <v>48</v>
      </c>
      <c r="H100" s="107">
        <v>11260</v>
      </c>
      <c r="I100" s="107" t="s">
        <v>36</v>
      </c>
      <c r="J100" s="107"/>
      <c r="K100" s="107"/>
      <c r="L100" s="66">
        <v>2015</v>
      </c>
      <c r="M100" s="31">
        <f t="shared" si="36"/>
        <v>19574325</v>
      </c>
      <c r="N100" s="31">
        <f t="shared" si="37"/>
        <v>3604849</v>
      </c>
      <c r="O100" s="31">
        <f t="shared" si="37"/>
        <v>4357925</v>
      </c>
      <c r="P100" s="260">
        <f t="shared" si="38"/>
        <v>22.263475241164127</v>
      </c>
    </row>
    <row r="101" spans="1:16" ht="31.5" x14ac:dyDescent="0.25">
      <c r="A101" s="122" t="s">
        <v>77</v>
      </c>
      <c r="B101" s="107" t="s">
        <v>84</v>
      </c>
      <c r="C101" s="107" t="s">
        <v>14</v>
      </c>
      <c r="D101" s="107">
        <v>13</v>
      </c>
      <c r="E101" s="107" t="s">
        <v>28</v>
      </c>
      <c r="F101" s="107" t="s">
        <v>41</v>
      </c>
      <c r="G101" s="107" t="s">
        <v>48</v>
      </c>
      <c r="H101" s="107">
        <v>11260</v>
      </c>
      <c r="I101" s="107" t="s">
        <v>36</v>
      </c>
      <c r="J101" s="10"/>
      <c r="K101" s="10"/>
      <c r="L101" s="66"/>
      <c r="M101" s="31">
        <f>M102+M106+M109+M112+M116+M118</f>
        <v>19574325</v>
      </c>
      <c r="N101" s="31">
        <f t="shared" ref="N101:O101" si="39">N102+N106+N109+N112+N116+N118</f>
        <v>3604849</v>
      </c>
      <c r="O101" s="31">
        <f t="shared" si="39"/>
        <v>4357925</v>
      </c>
      <c r="P101" s="260">
        <f t="shared" si="38"/>
        <v>22.263475241164127</v>
      </c>
    </row>
    <row r="102" spans="1:16" ht="17.25" customHeight="1" x14ac:dyDescent="0.25">
      <c r="A102" s="122" t="s">
        <v>87</v>
      </c>
      <c r="B102" s="23"/>
      <c r="C102" s="23"/>
      <c r="D102" s="23"/>
      <c r="E102" s="23"/>
      <c r="F102" s="23"/>
      <c r="G102" s="23"/>
      <c r="H102" s="23"/>
      <c r="I102" s="23"/>
      <c r="J102" s="10"/>
      <c r="K102" s="10"/>
      <c r="L102" s="66">
        <v>2016</v>
      </c>
      <c r="M102" s="31">
        <f>M103+M104</f>
        <v>992000</v>
      </c>
      <c r="N102" s="31">
        <f t="shared" ref="N102:O102" si="40">N103+N104</f>
        <v>492000</v>
      </c>
      <c r="O102" s="31">
        <f t="shared" si="40"/>
        <v>992000</v>
      </c>
      <c r="P102" s="260">
        <f t="shared" si="29"/>
        <v>100</v>
      </c>
    </row>
    <row r="103" spans="1:16" ht="21.75" customHeight="1" x14ac:dyDescent="0.25">
      <c r="A103" s="127" t="s">
        <v>204</v>
      </c>
      <c r="B103" s="23" t="s">
        <v>84</v>
      </c>
      <c r="C103" s="23" t="s">
        <v>14</v>
      </c>
      <c r="D103" s="23">
        <v>13</v>
      </c>
      <c r="E103" s="23" t="s">
        <v>28</v>
      </c>
      <c r="F103" s="23" t="s">
        <v>41</v>
      </c>
      <c r="G103" s="23" t="s">
        <v>48</v>
      </c>
      <c r="H103" s="23">
        <v>11260</v>
      </c>
      <c r="I103" s="23" t="s">
        <v>36</v>
      </c>
      <c r="J103" s="10" t="s">
        <v>69</v>
      </c>
      <c r="K103" s="10">
        <v>1.39</v>
      </c>
      <c r="L103" s="66">
        <v>2017</v>
      </c>
      <c r="M103" s="79">
        <v>234900</v>
      </c>
      <c r="N103" s="267">
        <v>234900</v>
      </c>
      <c r="O103" s="267">
        <v>234900</v>
      </c>
      <c r="P103" s="263">
        <f t="shared" si="29"/>
        <v>100</v>
      </c>
    </row>
    <row r="104" spans="1:16" ht="18" customHeight="1" x14ac:dyDescent="0.25">
      <c r="A104" s="127" t="s">
        <v>205</v>
      </c>
      <c r="B104" s="23" t="s">
        <v>84</v>
      </c>
      <c r="C104" s="23" t="s">
        <v>14</v>
      </c>
      <c r="D104" s="23">
        <v>13</v>
      </c>
      <c r="E104" s="23" t="s">
        <v>28</v>
      </c>
      <c r="F104" s="23" t="s">
        <v>41</v>
      </c>
      <c r="G104" s="23" t="s">
        <v>48</v>
      </c>
      <c r="H104" s="23">
        <v>11260</v>
      </c>
      <c r="I104" s="23" t="s">
        <v>36</v>
      </c>
      <c r="J104" s="10" t="s">
        <v>69</v>
      </c>
      <c r="K104" s="10">
        <v>1.798</v>
      </c>
      <c r="L104" s="66"/>
      <c r="M104" s="79">
        <v>757100</v>
      </c>
      <c r="N104" s="267">
        <v>257100</v>
      </c>
      <c r="O104" s="267">
        <v>757100</v>
      </c>
      <c r="P104" s="263">
        <f t="shared" si="29"/>
        <v>100</v>
      </c>
    </row>
    <row r="105" spans="1:16" ht="17.25" customHeight="1" x14ac:dyDescent="0.25">
      <c r="A105" s="274" t="s">
        <v>176</v>
      </c>
      <c r="B105" s="23"/>
      <c r="C105" s="23"/>
      <c r="D105" s="23"/>
      <c r="E105" s="23"/>
      <c r="F105" s="23"/>
      <c r="G105" s="23"/>
      <c r="H105" s="23"/>
      <c r="I105" s="23"/>
      <c r="J105" s="10"/>
      <c r="K105" s="10"/>
      <c r="L105" s="66">
        <v>2015</v>
      </c>
      <c r="M105" s="79">
        <v>500000</v>
      </c>
      <c r="N105" s="267"/>
      <c r="O105" s="267">
        <v>500000</v>
      </c>
      <c r="P105" s="263">
        <f t="shared" si="29"/>
        <v>100</v>
      </c>
    </row>
    <row r="106" spans="1:16" ht="18" customHeight="1" x14ac:dyDescent="0.25">
      <c r="A106" s="122" t="s">
        <v>89</v>
      </c>
      <c r="B106" s="23"/>
      <c r="C106" s="23"/>
      <c r="D106" s="23"/>
      <c r="E106" s="23"/>
      <c r="F106" s="23"/>
      <c r="G106" s="23"/>
      <c r="H106" s="23"/>
      <c r="I106" s="23"/>
      <c r="J106" s="10"/>
      <c r="K106" s="10"/>
      <c r="L106" s="69"/>
      <c r="M106" s="31">
        <f>M107</f>
        <v>473550</v>
      </c>
      <c r="N106" s="31">
        <f t="shared" ref="N106:O106" si="41">N107</f>
        <v>450474</v>
      </c>
      <c r="O106" s="31">
        <f t="shared" si="41"/>
        <v>473550</v>
      </c>
      <c r="P106" s="260">
        <f t="shared" si="29"/>
        <v>100</v>
      </c>
    </row>
    <row r="107" spans="1:16" x14ac:dyDescent="0.25">
      <c r="A107" s="127" t="s">
        <v>206</v>
      </c>
      <c r="B107" s="23" t="s">
        <v>84</v>
      </c>
      <c r="C107" s="23" t="s">
        <v>14</v>
      </c>
      <c r="D107" s="23">
        <v>13</v>
      </c>
      <c r="E107" s="23" t="s">
        <v>28</v>
      </c>
      <c r="F107" s="23" t="s">
        <v>41</v>
      </c>
      <c r="G107" s="23" t="s">
        <v>48</v>
      </c>
      <c r="H107" s="23">
        <v>11260</v>
      </c>
      <c r="I107" s="23" t="s">
        <v>36</v>
      </c>
      <c r="J107" s="147" t="s">
        <v>265</v>
      </c>
      <c r="K107" s="10">
        <v>3.3372000000000002</v>
      </c>
      <c r="L107" s="69"/>
      <c r="M107" s="79">
        <v>473550</v>
      </c>
      <c r="N107" s="266">
        <v>450474</v>
      </c>
      <c r="O107" s="267">
        <v>473550</v>
      </c>
      <c r="P107" s="260">
        <f t="shared" si="29"/>
        <v>100</v>
      </c>
    </row>
    <row r="108" spans="1:16" ht="17.25" customHeight="1" x14ac:dyDescent="0.25">
      <c r="A108" s="274" t="s">
        <v>176</v>
      </c>
      <c r="B108" s="23"/>
      <c r="C108" s="23"/>
      <c r="D108" s="23"/>
      <c r="E108" s="23"/>
      <c r="F108" s="23"/>
      <c r="G108" s="23"/>
      <c r="H108" s="23"/>
      <c r="I108" s="23"/>
      <c r="J108" s="10"/>
      <c r="K108" s="10"/>
      <c r="L108" s="66">
        <v>2016</v>
      </c>
      <c r="M108" s="79">
        <v>23076</v>
      </c>
      <c r="N108" s="267"/>
      <c r="O108" s="267">
        <v>23076</v>
      </c>
      <c r="P108" s="263">
        <f t="shared" si="29"/>
        <v>100</v>
      </c>
    </row>
    <row r="109" spans="1:16" ht="16.5" customHeight="1" x14ac:dyDescent="0.25">
      <c r="A109" s="122" t="s">
        <v>88</v>
      </c>
      <c r="B109" s="23"/>
      <c r="C109" s="23"/>
      <c r="D109" s="23"/>
      <c r="E109" s="23"/>
      <c r="F109" s="23"/>
      <c r="G109" s="23"/>
      <c r="H109" s="23"/>
      <c r="I109" s="23"/>
      <c r="J109" s="10"/>
      <c r="K109" s="10"/>
      <c r="L109" s="69"/>
      <c r="M109" s="31">
        <f>M110+M111</f>
        <v>2131150</v>
      </c>
      <c r="N109" s="31">
        <f>N110+N111</f>
        <v>1820150</v>
      </c>
      <c r="O109" s="31">
        <f>O110+O111</f>
        <v>1820150</v>
      </c>
      <c r="P109" s="260">
        <f t="shared" si="29"/>
        <v>85.40693991506933</v>
      </c>
    </row>
    <row r="110" spans="1:16" ht="15.75" customHeight="1" x14ac:dyDescent="0.25">
      <c r="A110" s="127" t="s">
        <v>207</v>
      </c>
      <c r="B110" s="23" t="s">
        <v>84</v>
      </c>
      <c r="C110" s="23" t="s">
        <v>14</v>
      </c>
      <c r="D110" s="23">
        <v>13</v>
      </c>
      <c r="E110" s="23" t="s">
        <v>28</v>
      </c>
      <c r="F110" s="23" t="s">
        <v>41</v>
      </c>
      <c r="G110" s="23" t="s">
        <v>48</v>
      </c>
      <c r="H110" s="23">
        <v>11260</v>
      </c>
      <c r="I110" s="23" t="s">
        <v>36</v>
      </c>
      <c r="J110" s="88" t="s">
        <v>265</v>
      </c>
      <c r="K110" s="10">
        <v>7.6200000000000004E-2</v>
      </c>
      <c r="L110" s="102"/>
      <c r="M110" s="79">
        <v>1567100</v>
      </c>
      <c r="N110" s="267">
        <v>1281100</v>
      </c>
      <c r="O110" s="267">
        <v>1281100</v>
      </c>
      <c r="P110" s="263">
        <f t="shared" si="29"/>
        <v>81.749728798417451</v>
      </c>
    </row>
    <row r="111" spans="1:16" ht="16.5" customHeight="1" x14ac:dyDescent="0.25">
      <c r="A111" s="127" t="s">
        <v>208</v>
      </c>
      <c r="B111" s="23" t="s">
        <v>84</v>
      </c>
      <c r="C111" s="23" t="s">
        <v>14</v>
      </c>
      <c r="D111" s="23">
        <v>13</v>
      </c>
      <c r="E111" s="23" t="s">
        <v>28</v>
      </c>
      <c r="F111" s="23" t="s">
        <v>41</v>
      </c>
      <c r="G111" s="23" t="s">
        <v>48</v>
      </c>
      <c r="H111" s="23">
        <v>11260</v>
      </c>
      <c r="I111" s="23" t="s">
        <v>36</v>
      </c>
      <c r="J111" s="10" t="s">
        <v>69</v>
      </c>
      <c r="K111" s="10">
        <v>2.1720000000000002</v>
      </c>
      <c r="L111" s="102"/>
      <c r="M111" s="79">
        <v>564050</v>
      </c>
      <c r="N111" s="267">
        <v>539050</v>
      </c>
      <c r="O111" s="267">
        <v>539050</v>
      </c>
      <c r="P111" s="263">
        <f t="shared" si="29"/>
        <v>95.567768814821392</v>
      </c>
    </row>
    <row r="112" spans="1:16" ht="15" customHeight="1" x14ac:dyDescent="0.25">
      <c r="A112" s="122" t="s">
        <v>209</v>
      </c>
      <c r="B112" s="23"/>
      <c r="C112" s="23"/>
      <c r="D112" s="23"/>
      <c r="E112" s="23"/>
      <c r="F112" s="23"/>
      <c r="G112" s="23"/>
      <c r="H112" s="23"/>
      <c r="I112" s="23"/>
      <c r="J112" s="10"/>
      <c r="K112" s="10"/>
      <c r="L112" s="102"/>
      <c r="M112" s="31">
        <f>M113+M114</f>
        <v>6383000</v>
      </c>
      <c r="N112" s="31">
        <f t="shared" ref="N112:O112" si="42">N113+N114</f>
        <v>0</v>
      </c>
      <c r="O112" s="31">
        <f t="shared" si="42"/>
        <v>230000</v>
      </c>
      <c r="P112" s="260">
        <f t="shared" si="29"/>
        <v>3.6033213222622589</v>
      </c>
    </row>
    <row r="113" spans="1:16" ht="18.75" customHeight="1" x14ac:dyDescent="0.25">
      <c r="A113" s="127" t="s">
        <v>210</v>
      </c>
      <c r="B113" s="23" t="s">
        <v>84</v>
      </c>
      <c r="C113" s="23" t="s">
        <v>14</v>
      </c>
      <c r="D113" s="23">
        <v>13</v>
      </c>
      <c r="E113" s="23" t="s">
        <v>28</v>
      </c>
      <c r="F113" s="23" t="s">
        <v>41</v>
      </c>
      <c r="G113" s="23" t="s">
        <v>48</v>
      </c>
      <c r="H113" s="23">
        <v>11260</v>
      </c>
      <c r="I113" s="23" t="s">
        <v>36</v>
      </c>
      <c r="J113" s="10"/>
      <c r="K113" s="10"/>
      <c r="L113" s="102"/>
      <c r="M113" s="79">
        <v>6153000</v>
      </c>
      <c r="N113" s="265"/>
      <c r="O113" s="265"/>
      <c r="P113" s="260">
        <f t="shared" si="29"/>
        <v>0</v>
      </c>
    </row>
    <row r="114" spans="1:16" ht="19.5" customHeight="1" x14ac:dyDescent="0.25">
      <c r="A114" s="127" t="s">
        <v>211</v>
      </c>
      <c r="B114" s="23" t="s">
        <v>84</v>
      </c>
      <c r="C114" s="23" t="s">
        <v>14</v>
      </c>
      <c r="D114" s="23">
        <v>13</v>
      </c>
      <c r="E114" s="23" t="s">
        <v>28</v>
      </c>
      <c r="F114" s="23" t="s">
        <v>41</v>
      </c>
      <c r="G114" s="23" t="s">
        <v>48</v>
      </c>
      <c r="H114" s="23">
        <v>11260</v>
      </c>
      <c r="I114" s="23" t="s">
        <v>36</v>
      </c>
      <c r="J114" s="10"/>
      <c r="K114" s="10"/>
      <c r="L114" s="102"/>
      <c r="M114" s="79">
        <v>230000</v>
      </c>
      <c r="N114" s="267"/>
      <c r="O114" s="267">
        <v>230000</v>
      </c>
      <c r="P114" s="263">
        <f t="shared" si="29"/>
        <v>100</v>
      </c>
    </row>
    <row r="115" spans="1:16" ht="17.25" customHeight="1" x14ac:dyDescent="0.25">
      <c r="A115" s="274" t="s">
        <v>176</v>
      </c>
      <c r="B115" s="23"/>
      <c r="C115" s="23"/>
      <c r="D115" s="23"/>
      <c r="E115" s="23"/>
      <c r="F115" s="23"/>
      <c r="G115" s="23"/>
      <c r="H115" s="23"/>
      <c r="I115" s="23"/>
      <c r="J115" s="10"/>
      <c r="K115" s="10"/>
      <c r="L115" s="66"/>
      <c r="M115" s="79">
        <v>230000</v>
      </c>
      <c r="N115" s="267"/>
      <c r="O115" s="267">
        <v>230000</v>
      </c>
      <c r="P115" s="263">
        <f t="shared" si="29"/>
        <v>100</v>
      </c>
    </row>
    <row r="116" spans="1:16" ht="18" customHeight="1" x14ac:dyDescent="0.25">
      <c r="A116" s="122" t="s">
        <v>212</v>
      </c>
      <c r="B116" s="23"/>
      <c r="C116" s="23"/>
      <c r="D116" s="23"/>
      <c r="E116" s="23"/>
      <c r="F116" s="23"/>
      <c r="G116" s="23"/>
      <c r="H116" s="23"/>
      <c r="I116" s="23"/>
      <c r="J116" s="10"/>
      <c r="K116" s="10"/>
      <c r="L116" s="17"/>
      <c r="M116" s="31">
        <f>M117</f>
        <v>842225</v>
      </c>
      <c r="N116" s="31">
        <f t="shared" ref="N116:O116" si="43">N117</f>
        <v>842225</v>
      </c>
      <c r="O116" s="31">
        <f t="shared" si="43"/>
        <v>842225</v>
      </c>
      <c r="P116" s="260">
        <f t="shared" si="29"/>
        <v>100</v>
      </c>
    </row>
    <row r="117" spans="1:16" ht="20.25" customHeight="1" x14ac:dyDescent="0.25">
      <c r="A117" s="127" t="s">
        <v>213</v>
      </c>
      <c r="B117" s="23" t="s">
        <v>84</v>
      </c>
      <c r="C117" s="23" t="s">
        <v>14</v>
      </c>
      <c r="D117" s="23">
        <v>13</v>
      </c>
      <c r="E117" s="23" t="s">
        <v>28</v>
      </c>
      <c r="F117" s="23" t="s">
        <v>41</v>
      </c>
      <c r="G117" s="23" t="s">
        <v>48</v>
      </c>
      <c r="H117" s="23">
        <v>11260</v>
      </c>
      <c r="I117" s="23" t="s">
        <v>36</v>
      </c>
      <c r="J117" s="10" t="s">
        <v>69</v>
      </c>
      <c r="K117" s="10">
        <v>11</v>
      </c>
      <c r="L117" s="17"/>
      <c r="M117" s="79">
        <v>842225</v>
      </c>
      <c r="N117" s="267">
        <v>842225</v>
      </c>
      <c r="O117" s="267">
        <v>842225</v>
      </c>
      <c r="P117" s="263">
        <f t="shared" si="29"/>
        <v>100</v>
      </c>
    </row>
    <row r="118" spans="1:16" x14ac:dyDescent="0.25">
      <c r="A118" s="122" t="s">
        <v>93</v>
      </c>
      <c r="B118" s="23"/>
      <c r="C118" s="23"/>
      <c r="D118" s="23"/>
      <c r="E118" s="23"/>
      <c r="F118" s="23"/>
      <c r="G118" s="23"/>
      <c r="H118" s="23"/>
      <c r="I118" s="23"/>
      <c r="J118" s="10"/>
      <c r="K118" s="10"/>
      <c r="L118" s="17"/>
      <c r="M118" s="31">
        <f>M119</f>
        <v>8752400</v>
      </c>
      <c r="N118" s="31">
        <f t="shared" ref="N118:O118" si="44">N119</f>
        <v>0</v>
      </c>
      <c r="O118" s="31">
        <f t="shared" si="44"/>
        <v>0</v>
      </c>
      <c r="P118" s="260">
        <f t="shared" si="29"/>
        <v>0</v>
      </c>
    </row>
    <row r="119" spans="1:16" ht="16.5" customHeight="1" x14ac:dyDescent="0.25">
      <c r="A119" s="127" t="s">
        <v>214</v>
      </c>
      <c r="B119" s="23" t="s">
        <v>84</v>
      </c>
      <c r="C119" s="23" t="s">
        <v>14</v>
      </c>
      <c r="D119" s="23">
        <v>13</v>
      </c>
      <c r="E119" s="23" t="s">
        <v>28</v>
      </c>
      <c r="F119" s="23" t="s">
        <v>41</v>
      </c>
      <c r="G119" s="23" t="s">
        <v>48</v>
      </c>
      <c r="H119" s="23">
        <v>11260</v>
      </c>
      <c r="I119" s="23" t="s">
        <v>36</v>
      </c>
      <c r="J119" s="10" t="s">
        <v>266</v>
      </c>
      <c r="K119" s="10">
        <v>2500</v>
      </c>
      <c r="L119" s="17"/>
      <c r="M119" s="79">
        <v>8752400</v>
      </c>
      <c r="N119" s="265"/>
      <c r="O119" s="265"/>
      <c r="P119" s="260">
        <f t="shared" si="29"/>
        <v>0</v>
      </c>
    </row>
    <row r="120" spans="1:16" ht="29.25" customHeight="1" x14ac:dyDescent="0.25">
      <c r="A120" s="85" t="s">
        <v>94</v>
      </c>
      <c r="B120" s="82" t="s">
        <v>84</v>
      </c>
      <c r="C120" s="82" t="s">
        <v>15</v>
      </c>
      <c r="D120" s="82"/>
      <c r="E120" s="158" t="s">
        <v>33</v>
      </c>
      <c r="F120" s="158" t="s">
        <v>33</v>
      </c>
      <c r="G120" s="158" t="s">
        <v>33</v>
      </c>
      <c r="H120" s="158" t="s">
        <v>33</v>
      </c>
      <c r="I120" s="158" t="s">
        <v>33</v>
      </c>
      <c r="J120" s="159"/>
      <c r="K120" s="159"/>
      <c r="L120" s="164"/>
      <c r="M120" s="84">
        <f t="shared" ref="M120:O126" si="45">M121</f>
        <v>2775055</v>
      </c>
      <c r="N120" s="84">
        <f t="shared" si="45"/>
        <v>1931596</v>
      </c>
      <c r="O120" s="84">
        <f t="shared" si="45"/>
        <v>2455555</v>
      </c>
      <c r="P120" s="273">
        <f t="shared" si="29"/>
        <v>88.486714677727107</v>
      </c>
    </row>
    <row r="121" spans="1:16" ht="34.5" customHeight="1" x14ac:dyDescent="0.25">
      <c r="A121" s="106" t="s">
        <v>215</v>
      </c>
      <c r="B121" s="107" t="s">
        <v>84</v>
      </c>
      <c r="C121" s="107" t="s">
        <v>15</v>
      </c>
      <c r="D121" s="107">
        <v>14</v>
      </c>
      <c r="E121" s="129"/>
      <c r="F121" s="129"/>
      <c r="G121" s="129"/>
      <c r="H121" s="129"/>
      <c r="I121" s="129"/>
      <c r="J121" s="145"/>
      <c r="K121" s="145"/>
      <c r="L121" s="17"/>
      <c r="M121" s="31">
        <f t="shared" si="45"/>
        <v>2775055</v>
      </c>
      <c r="N121" s="31">
        <f t="shared" si="45"/>
        <v>1931596</v>
      </c>
      <c r="O121" s="31">
        <f t="shared" si="45"/>
        <v>2455555</v>
      </c>
      <c r="P121" s="260">
        <f t="shared" si="29"/>
        <v>88.486714677727107</v>
      </c>
    </row>
    <row r="122" spans="1:16" ht="18" customHeight="1" x14ac:dyDescent="0.25">
      <c r="A122" s="106" t="s">
        <v>31</v>
      </c>
      <c r="B122" s="107" t="s">
        <v>84</v>
      </c>
      <c r="C122" s="107" t="s">
        <v>15</v>
      </c>
      <c r="D122" s="107">
        <v>14</v>
      </c>
      <c r="E122" s="107" t="s">
        <v>28</v>
      </c>
      <c r="F122" s="129"/>
      <c r="G122" s="129"/>
      <c r="H122" s="129"/>
      <c r="I122" s="129"/>
      <c r="J122" s="145"/>
      <c r="K122" s="145"/>
      <c r="L122" s="17"/>
      <c r="M122" s="31">
        <f t="shared" si="45"/>
        <v>2775055</v>
      </c>
      <c r="N122" s="31">
        <f t="shared" si="45"/>
        <v>1931596</v>
      </c>
      <c r="O122" s="31">
        <f t="shared" si="45"/>
        <v>2455555</v>
      </c>
      <c r="P122" s="260">
        <f t="shared" ref="P122:P127" si="46">O122/M122*100</f>
        <v>88.486714677727107</v>
      </c>
    </row>
    <row r="123" spans="1:16" ht="33.75" customHeight="1" x14ac:dyDescent="0.25">
      <c r="A123" s="106" t="s">
        <v>32</v>
      </c>
      <c r="B123" s="107" t="s">
        <v>84</v>
      </c>
      <c r="C123" s="107" t="s">
        <v>15</v>
      </c>
      <c r="D123" s="107">
        <v>14</v>
      </c>
      <c r="E123" s="107" t="s">
        <v>28</v>
      </c>
      <c r="F123" s="129"/>
      <c r="G123" s="129"/>
      <c r="H123" s="129"/>
      <c r="I123" s="129"/>
      <c r="J123" s="145"/>
      <c r="K123" s="145"/>
      <c r="L123" s="17"/>
      <c r="M123" s="31">
        <f t="shared" si="45"/>
        <v>2775055</v>
      </c>
      <c r="N123" s="31">
        <f t="shared" si="45"/>
        <v>1931596</v>
      </c>
      <c r="O123" s="31">
        <f t="shared" si="45"/>
        <v>2455555</v>
      </c>
      <c r="P123" s="260">
        <f t="shared" si="46"/>
        <v>88.486714677727107</v>
      </c>
    </row>
    <row r="124" spans="1:16" ht="18.75" customHeight="1" x14ac:dyDescent="0.25">
      <c r="A124" s="106" t="s">
        <v>72</v>
      </c>
      <c r="B124" s="107" t="s">
        <v>84</v>
      </c>
      <c r="C124" s="107" t="s">
        <v>15</v>
      </c>
      <c r="D124" s="107">
        <v>14</v>
      </c>
      <c r="E124" s="107" t="s">
        <v>28</v>
      </c>
      <c r="F124" s="107" t="s">
        <v>41</v>
      </c>
      <c r="G124" s="107" t="s">
        <v>33</v>
      </c>
      <c r="H124" s="107" t="s">
        <v>33</v>
      </c>
      <c r="I124" s="107" t="s">
        <v>33</v>
      </c>
      <c r="J124" s="50"/>
      <c r="K124" s="50"/>
      <c r="L124" s="65"/>
      <c r="M124" s="31">
        <f t="shared" si="45"/>
        <v>2775055</v>
      </c>
      <c r="N124" s="31">
        <f t="shared" si="45"/>
        <v>1931596</v>
      </c>
      <c r="O124" s="31">
        <f t="shared" si="45"/>
        <v>2455555</v>
      </c>
      <c r="P124" s="260">
        <f t="shared" si="46"/>
        <v>88.486714677727107</v>
      </c>
    </row>
    <row r="125" spans="1:16" s="29" customFormat="1" x14ac:dyDescent="0.25">
      <c r="A125" s="106" t="s">
        <v>73</v>
      </c>
      <c r="B125" s="107" t="s">
        <v>84</v>
      </c>
      <c r="C125" s="107" t="s">
        <v>15</v>
      </c>
      <c r="D125" s="107">
        <v>14</v>
      </c>
      <c r="E125" s="107" t="s">
        <v>28</v>
      </c>
      <c r="F125" s="107" t="s">
        <v>41</v>
      </c>
      <c r="G125" s="107" t="s">
        <v>48</v>
      </c>
      <c r="H125" s="107" t="s">
        <v>33</v>
      </c>
      <c r="I125" s="107" t="s">
        <v>33</v>
      </c>
      <c r="J125" s="50"/>
      <c r="K125" s="50"/>
      <c r="L125" s="70"/>
      <c r="M125" s="31">
        <f t="shared" si="45"/>
        <v>2775055</v>
      </c>
      <c r="N125" s="31">
        <f t="shared" si="45"/>
        <v>1931596</v>
      </c>
      <c r="O125" s="31">
        <f t="shared" si="45"/>
        <v>2455555</v>
      </c>
      <c r="P125" s="260">
        <f t="shared" si="46"/>
        <v>88.486714677727107</v>
      </c>
    </row>
    <row r="126" spans="1:16" ht="34.5" customHeight="1" x14ac:dyDescent="0.25">
      <c r="A126" s="106" t="s">
        <v>34</v>
      </c>
      <c r="B126" s="107" t="s">
        <v>84</v>
      </c>
      <c r="C126" s="107" t="s">
        <v>15</v>
      </c>
      <c r="D126" s="107">
        <v>14</v>
      </c>
      <c r="E126" s="107" t="s">
        <v>28</v>
      </c>
      <c r="F126" s="107" t="s">
        <v>41</v>
      </c>
      <c r="G126" s="107" t="s">
        <v>48</v>
      </c>
      <c r="H126" s="107">
        <v>11260</v>
      </c>
      <c r="I126" s="107" t="s">
        <v>33</v>
      </c>
      <c r="J126" s="50"/>
      <c r="K126" s="50"/>
      <c r="L126" s="19"/>
      <c r="M126" s="31">
        <f t="shared" si="45"/>
        <v>2775055</v>
      </c>
      <c r="N126" s="31">
        <f t="shared" si="45"/>
        <v>1931596</v>
      </c>
      <c r="O126" s="31">
        <f t="shared" si="45"/>
        <v>2455555</v>
      </c>
      <c r="P126" s="260">
        <f t="shared" si="46"/>
        <v>88.486714677727107</v>
      </c>
    </row>
    <row r="127" spans="1:16" ht="33" customHeight="1" x14ac:dyDescent="0.25">
      <c r="A127" s="106" t="s">
        <v>35</v>
      </c>
      <c r="B127" s="107" t="s">
        <v>84</v>
      </c>
      <c r="C127" s="107" t="s">
        <v>15</v>
      </c>
      <c r="D127" s="107">
        <v>14</v>
      </c>
      <c r="E127" s="107" t="s">
        <v>28</v>
      </c>
      <c r="F127" s="107" t="s">
        <v>41</v>
      </c>
      <c r="G127" s="107" t="s">
        <v>48</v>
      </c>
      <c r="H127" s="107">
        <v>11260</v>
      </c>
      <c r="I127" s="107" t="s">
        <v>36</v>
      </c>
      <c r="J127" s="107"/>
      <c r="K127" s="107"/>
      <c r="L127" s="19"/>
      <c r="M127" s="31">
        <f>M128+M131+M140</f>
        <v>2775055</v>
      </c>
      <c r="N127" s="31">
        <f t="shared" ref="N127:O127" si="47">N128+N131+N140</f>
        <v>1931596</v>
      </c>
      <c r="O127" s="31">
        <f t="shared" si="47"/>
        <v>2455555</v>
      </c>
      <c r="P127" s="260">
        <f t="shared" si="46"/>
        <v>88.486714677727107</v>
      </c>
    </row>
    <row r="128" spans="1:16" ht="32.25" customHeight="1" x14ac:dyDescent="0.25">
      <c r="A128" s="122" t="s">
        <v>74</v>
      </c>
      <c r="B128" s="107" t="s">
        <v>84</v>
      </c>
      <c r="C128" s="107" t="s">
        <v>15</v>
      </c>
      <c r="D128" s="107">
        <v>14</v>
      </c>
      <c r="E128" s="107" t="s">
        <v>28</v>
      </c>
      <c r="F128" s="107" t="s">
        <v>41</v>
      </c>
      <c r="G128" s="107" t="s">
        <v>48</v>
      </c>
      <c r="H128" s="107">
        <v>11260</v>
      </c>
      <c r="I128" s="107" t="s">
        <v>36</v>
      </c>
      <c r="J128" s="10"/>
      <c r="K128" s="10"/>
      <c r="L128" s="19"/>
      <c r="M128" s="31">
        <f>M129</f>
        <v>484755</v>
      </c>
      <c r="N128" s="31">
        <f t="shared" ref="N128:O129" si="48">N129</f>
        <v>451755</v>
      </c>
      <c r="O128" s="31">
        <f t="shared" si="48"/>
        <v>451755</v>
      </c>
      <c r="P128" s="260">
        <f t="shared" ref="P128:P186" si="49">O128/M128*100</f>
        <v>93.192437416839439</v>
      </c>
    </row>
    <row r="129" spans="1:16" ht="15" customHeight="1" x14ac:dyDescent="0.25">
      <c r="A129" s="131" t="s">
        <v>80</v>
      </c>
      <c r="B129" s="23"/>
      <c r="C129" s="23"/>
      <c r="D129" s="23"/>
      <c r="E129" s="23"/>
      <c r="F129" s="23"/>
      <c r="G129" s="23"/>
      <c r="H129" s="23"/>
      <c r="I129" s="23"/>
      <c r="J129" s="10"/>
      <c r="K129" s="10"/>
      <c r="L129" s="19"/>
      <c r="M129" s="31">
        <f>M130</f>
        <v>484755</v>
      </c>
      <c r="N129" s="31">
        <f t="shared" si="48"/>
        <v>451755</v>
      </c>
      <c r="O129" s="31">
        <f t="shared" si="48"/>
        <v>451755</v>
      </c>
      <c r="P129" s="260">
        <f t="shared" si="49"/>
        <v>93.192437416839439</v>
      </c>
    </row>
    <row r="130" spans="1:16" ht="18" customHeight="1" x14ac:dyDescent="0.25">
      <c r="A130" s="128" t="s">
        <v>216</v>
      </c>
      <c r="B130" s="23" t="s">
        <v>84</v>
      </c>
      <c r="C130" s="23" t="s">
        <v>15</v>
      </c>
      <c r="D130" s="23">
        <v>14</v>
      </c>
      <c r="E130" s="23" t="s">
        <v>28</v>
      </c>
      <c r="F130" s="23" t="s">
        <v>41</v>
      </c>
      <c r="G130" s="23" t="s">
        <v>48</v>
      </c>
      <c r="H130" s="23">
        <v>11260</v>
      </c>
      <c r="I130" s="23" t="s">
        <v>36</v>
      </c>
      <c r="J130" s="10" t="s">
        <v>69</v>
      </c>
      <c r="K130" s="10">
        <v>4.6260000000000003</v>
      </c>
      <c r="L130" s="19"/>
      <c r="M130" s="79">
        <v>484755</v>
      </c>
      <c r="N130" s="267">
        <v>451755</v>
      </c>
      <c r="O130" s="267">
        <v>451755</v>
      </c>
      <c r="P130" s="263">
        <f t="shared" si="49"/>
        <v>93.192437416839439</v>
      </c>
    </row>
    <row r="131" spans="1:16" ht="28.5" customHeight="1" x14ac:dyDescent="0.25">
      <c r="A131" s="122" t="s">
        <v>77</v>
      </c>
      <c r="B131" s="107" t="s">
        <v>84</v>
      </c>
      <c r="C131" s="107" t="s">
        <v>15</v>
      </c>
      <c r="D131" s="107">
        <v>14</v>
      </c>
      <c r="E131" s="107" t="s">
        <v>28</v>
      </c>
      <c r="F131" s="107" t="s">
        <v>41</v>
      </c>
      <c r="G131" s="107" t="s">
        <v>48</v>
      </c>
      <c r="H131" s="107">
        <v>11260</v>
      </c>
      <c r="I131" s="107" t="s">
        <v>36</v>
      </c>
      <c r="J131" s="10"/>
      <c r="K131" s="10"/>
      <c r="L131" s="12"/>
      <c r="M131" s="31">
        <f>M132+M135</f>
        <v>2263541</v>
      </c>
      <c r="N131" s="31">
        <f t="shared" ref="N131:O131" si="50">N132+N135</f>
        <v>1479841</v>
      </c>
      <c r="O131" s="31">
        <f t="shared" si="50"/>
        <v>1977041</v>
      </c>
      <c r="P131" s="260">
        <f t="shared" si="49"/>
        <v>87.34284026664416</v>
      </c>
    </row>
    <row r="132" spans="1:16" ht="15.75" customHeight="1" x14ac:dyDescent="0.25">
      <c r="A132" s="130" t="s">
        <v>70</v>
      </c>
      <c r="B132" s="23"/>
      <c r="C132" s="23"/>
      <c r="D132" s="23"/>
      <c r="E132" s="23"/>
      <c r="F132" s="23"/>
      <c r="G132" s="23"/>
      <c r="H132" s="23"/>
      <c r="I132" s="23"/>
      <c r="J132" s="10"/>
      <c r="K132" s="10"/>
      <c r="L132" s="69"/>
      <c r="M132" s="31">
        <f>M133</f>
        <v>97200</v>
      </c>
      <c r="N132" s="31">
        <f t="shared" ref="N132:O132" si="51">N133</f>
        <v>0</v>
      </c>
      <c r="O132" s="31">
        <f t="shared" si="51"/>
        <v>97200</v>
      </c>
      <c r="P132" s="260">
        <f t="shared" si="49"/>
        <v>100</v>
      </c>
    </row>
    <row r="133" spans="1:16" ht="14.25" customHeight="1" x14ac:dyDescent="0.25">
      <c r="A133" s="128" t="s">
        <v>217</v>
      </c>
      <c r="B133" s="23" t="s">
        <v>84</v>
      </c>
      <c r="C133" s="23" t="s">
        <v>15</v>
      </c>
      <c r="D133" s="23">
        <v>14</v>
      </c>
      <c r="E133" s="23" t="s">
        <v>28</v>
      </c>
      <c r="F133" s="23" t="s">
        <v>41</v>
      </c>
      <c r="G133" s="23" t="s">
        <v>48</v>
      </c>
      <c r="H133" s="23">
        <v>11260</v>
      </c>
      <c r="I133" s="23" t="s">
        <v>36</v>
      </c>
      <c r="J133" s="10"/>
      <c r="K133" s="10"/>
      <c r="L133" s="69"/>
      <c r="M133" s="267">
        <v>97200</v>
      </c>
      <c r="N133" s="267"/>
      <c r="O133" s="267">
        <v>97200</v>
      </c>
      <c r="P133" s="263">
        <f t="shared" si="49"/>
        <v>100</v>
      </c>
    </row>
    <row r="134" spans="1:16" ht="16.5" customHeight="1" x14ac:dyDescent="0.25">
      <c r="A134" s="274" t="s">
        <v>176</v>
      </c>
      <c r="B134" s="23"/>
      <c r="C134" s="23"/>
      <c r="D134" s="23"/>
      <c r="E134" s="23"/>
      <c r="F134" s="23"/>
      <c r="G134" s="23"/>
      <c r="H134" s="23"/>
      <c r="I134" s="23"/>
      <c r="J134" s="10"/>
      <c r="K134" s="10"/>
      <c r="L134" s="69">
        <v>2015</v>
      </c>
      <c r="M134" s="267">
        <v>97200</v>
      </c>
      <c r="N134" s="267"/>
      <c r="O134" s="267">
        <v>97200</v>
      </c>
      <c r="P134" s="263">
        <f t="shared" si="49"/>
        <v>100</v>
      </c>
    </row>
    <row r="135" spans="1:16" ht="17.25" customHeight="1" x14ac:dyDescent="0.25">
      <c r="A135" s="130" t="s">
        <v>96</v>
      </c>
      <c r="B135" s="23"/>
      <c r="C135" s="23"/>
      <c r="D135" s="23"/>
      <c r="E135" s="23"/>
      <c r="F135" s="23"/>
      <c r="G135" s="23"/>
      <c r="H135" s="23"/>
      <c r="I135" s="23"/>
      <c r="J135" s="10"/>
      <c r="K135" s="10"/>
      <c r="L135" s="69">
        <v>2015</v>
      </c>
      <c r="M135" s="31">
        <f>M136+M137+M139</f>
        <v>2166341</v>
      </c>
      <c r="N135" s="31">
        <f t="shared" ref="N135:O135" si="52">N136+N137+N139</f>
        <v>1479841</v>
      </c>
      <c r="O135" s="31">
        <f t="shared" si="52"/>
        <v>1879841</v>
      </c>
      <c r="P135" s="263">
        <f t="shared" si="49"/>
        <v>86.774935247959576</v>
      </c>
    </row>
    <row r="136" spans="1:16" ht="15" customHeight="1" x14ac:dyDescent="0.25">
      <c r="A136" s="128" t="s">
        <v>218</v>
      </c>
      <c r="B136" s="23" t="s">
        <v>84</v>
      </c>
      <c r="C136" s="23" t="s">
        <v>15</v>
      </c>
      <c r="D136" s="23">
        <v>14</v>
      </c>
      <c r="E136" s="23" t="s">
        <v>28</v>
      </c>
      <c r="F136" s="23" t="s">
        <v>41</v>
      </c>
      <c r="G136" s="23" t="s">
        <v>48</v>
      </c>
      <c r="H136" s="23">
        <v>11260</v>
      </c>
      <c r="I136" s="23" t="s">
        <v>36</v>
      </c>
      <c r="J136" s="88" t="s">
        <v>267</v>
      </c>
      <c r="K136" s="88" t="s">
        <v>268</v>
      </c>
      <c r="L136" s="69"/>
      <c r="M136" s="79">
        <v>261300</v>
      </c>
      <c r="N136" s="266">
        <v>261300</v>
      </c>
      <c r="O136" s="267">
        <v>261300</v>
      </c>
      <c r="P136" s="263">
        <f t="shared" si="49"/>
        <v>100</v>
      </c>
    </row>
    <row r="137" spans="1:16" ht="16.5" customHeight="1" x14ac:dyDescent="0.25">
      <c r="A137" s="128" t="s">
        <v>219</v>
      </c>
      <c r="B137" s="23" t="s">
        <v>84</v>
      </c>
      <c r="C137" s="23" t="s">
        <v>15</v>
      </c>
      <c r="D137" s="23">
        <v>14</v>
      </c>
      <c r="E137" s="23" t="s">
        <v>28</v>
      </c>
      <c r="F137" s="23" t="s">
        <v>41</v>
      </c>
      <c r="G137" s="23" t="s">
        <v>48</v>
      </c>
      <c r="H137" s="23">
        <v>11260</v>
      </c>
      <c r="I137" s="23" t="s">
        <v>36</v>
      </c>
      <c r="J137" s="88" t="s">
        <v>267</v>
      </c>
      <c r="K137" s="88" t="s">
        <v>269</v>
      </c>
      <c r="L137" s="69"/>
      <c r="M137" s="79">
        <v>1618541</v>
      </c>
      <c r="N137" s="267">
        <v>1218541</v>
      </c>
      <c r="O137" s="267">
        <v>1618541</v>
      </c>
      <c r="P137" s="260">
        <f t="shared" si="49"/>
        <v>100</v>
      </c>
    </row>
    <row r="138" spans="1:16" ht="16.5" customHeight="1" x14ac:dyDescent="0.25">
      <c r="A138" s="274" t="s">
        <v>176</v>
      </c>
      <c r="B138" s="23"/>
      <c r="C138" s="23"/>
      <c r="D138" s="23"/>
      <c r="E138" s="23"/>
      <c r="F138" s="23"/>
      <c r="G138" s="23"/>
      <c r="H138" s="23"/>
      <c r="I138" s="23"/>
      <c r="J138" s="88"/>
      <c r="K138" s="88"/>
      <c r="L138" s="69">
        <v>2018</v>
      </c>
      <c r="M138" s="79">
        <v>400000</v>
      </c>
      <c r="N138" s="267"/>
      <c r="O138" s="267">
        <v>400000</v>
      </c>
      <c r="P138" s="263">
        <f t="shared" si="49"/>
        <v>100</v>
      </c>
    </row>
    <row r="139" spans="1:16" ht="17.25" customHeight="1" x14ac:dyDescent="0.25">
      <c r="A139" s="128" t="s">
        <v>220</v>
      </c>
      <c r="B139" s="23" t="s">
        <v>84</v>
      </c>
      <c r="C139" s="23">
        <v>2</v>
      </c>
      <c r="D139" s="23">
        <v>14</v>
      </c>
      <c r="E139" s="23" t="s">
        <v>28</v>
      </c>
      <c r="F139" s="23" t="s">
        <v>41</v>
      </c>
      <c r="G139" s="23" t="s">
        <v>48</v>
      </c>
      <c r="H139" s="23">
        <v>11260</v>
      </c>
      <c r="I139" s="23" t="s">
        <v>36</v>
      </c>
      <c r="J139" s="88" t="s">
        <v>267</v>
      </c>
      <c r="K139" s="88">
        <v>5.7809999999999997</v>
      </c>
      <c r="L139" s="69">
        <v>2018</v>
      </c>
      <c r="M139" s="79">
        <v>286500</v>
      </c>
      <c r="N139" s="267"/>
      <c r="O139" s="267"/>
      <c r="P139" s="263">
        <f t="shared" si="49"/>
        <v>0</v>
      </c>
    </row>
    <row r="140" spans="1:16" ht="31.5" x14ac:dyDescent="0.25">
      <c r="A140" s="131" t="s">
        <v>221</v>
      </c>
      <c r="B140" s="107" t="s">
        <v>84</v>
      </c>
      <c r="C140" s="107">
        <v>2</v>
      </c>
      <c r="D140" s="107">
        <v>14</v>
      </c>
      <c r="E140" s="107" t="s">
        <v>28</v>
      </c>
      <c r="F140" s="107" t="s">
        <v>41</v>
      </c>
      <c r="G140" s="107" t="s">
        <v>48</v>
      </c>
      <c r="H140" s="107">
        <v>11260</v>
      </c>
      <c r="I140" s="107" t="s">
        <v>36</v>
      </c>
      <c r="J140" s="88"/>
      <c r="K140" s="88"/>
      <c r="L140" s="66"/>
      <c r="M140" s="31">
        <f>M141</f>
        <v>26759</v>
      </c>
      <c r="N140" s="31">
        <f t="shared" ref="N140:O141" si="53">N141</f>
        <v>0</v>
      </c>
      <c r="O140" s="31">
        <f t="shared" si="53"/>
        <v>26759</v>
      </c>
      <c r="P140" s="260">
        <f t="shared" si="49"/>
        <v>100</v>
      </c>
    </row>
    <row r="141" spans="1:16" ht="17.25" customHeight="1" x14ac:dyDescent="0.25">
      <c r="A141" s="131" t="s">
        <v>80</v>
      </c>
      <c r="B141" s="23"/>
      <c r="C141" s="23"/>
      <c r="D141" s="23"/>
      <c r="E141" s="23"/>
      <c r="F141" s="23"/>
      <c r="G141" s="23"/>
      <c r="H141" s="23"/>
      <c r="I141" s="23"/>
      <c r="J141" s="88"/>
      <c r="K141" s="88"/>
      <c r="L141" s="66">
        <v>2018</v>
      </c>
      <c r="M141" s="31">
        <f>M142</f>
        <v>26759</v>
      </c>
      <c r="N141" s="31">
        <f t="shared" si="53"/>
        <v>0</v>
      </c>
      <c r="O141" s="31">
        <f t="shared" si="53"/>
        <v>26759</v>
      </c>
      <c r="P141" s="263">
        <f>O141/M141*100</f>
        <v>100</v>
      </c>
    </row>
    <row r="142" spans="1:16" ht="16.5" customHeight="1" x14ac:dyDescent="0.25">
      <c r="A142" s="128" t="s">
        <v>222</v>
      </c>
      <c r="B142" s="23" t="s">
        <v>84</v>
      </c>
      <c r="C142" s="23">
        <v>2</v>
      </c>
      <c r="D142" s="23">
        <v>14</v>
      </c>
      <c r="E142" s="23" t="s">
        <v>28</v>
      </c>
      <c r="F142" s="23" t="s">
        <v>41</v>
      </c>
      <c r="G142" s="23" t="s">
        <v>48</v>
      </c>
      <c r="H142" s="23">
        <v>11260</v>
      </c>
      <c r="I142" s="23" t="s">
        <v>36</v>
      </c>
      <c r="J142" s="88"/>
      <c r="K142" s="88"/>
      <c r="L142" s="66">
        <v>2018</v>
      </c>
      <c r="M142" s="79">
        <v>26759</v>
      </c>
      <c r="N142" s="267"/>
      <c r="O142" s="79">
        <v>26759</v>
      </c>
      <c r="P142" s="263">
        <f>O142/M142*100</f>
        <v>100</v>
      </c>
    </row>
    <row r="143" spans="1:16" ht="16.5" customHeight="1" x14ac:dyDescent="0.25">
      <c r="A143" s="274" t="s">
        <v>176</v>
      </c>
      <c r="B143" s="23"/>
      <c r="C143" s="23"/>
      <c r="D143" s="23"/>
      <c r="E143" s="23"/>
      <c r="F143" s="23"/>
      <c r="G143" s="23"/>
      <c r="H143" s="23"/>
      <c r="I143" s="23"/>
      <c r="J143" s="10"/>
      <c r="K143" s="10"/>
      <c r="L143" s="66"/>
      <c r="M143" s="79">
        <v>26759</v>
      </c>
      <c r="N143" s="267"/>
      <c r="O143" s="79">
        <v>26759</v>
      </c>
      <c r="P143" s="263">
        <f t="shared" si="49"/>
        <v>100</v>
      </c>
    </row>
    <row r="144" spans="1:16" ht="17.25" customHeight="1" x14ac:dyDescent="0.25">
      <c r="A144" s="85" t="s">
        <v>99</v>
      </c>
      <c r="B144" s="82" t="s">
        <v>84</v>
      </c>
      <c r="C144" s="82" t="s">
        <v>16</v>
      </c>
      <c r="D144" s="82"/>
      <c r="E144" s="158" t="s">
        <v>33</v>
      </c>
      <c r="F144" s="158" t="s">
        <v>33</v>
      </c>
      <c r="G144" s="158" t="s">
        <v>33</v>
      </c>
      <c r="H144" s="158" t="s">
        <v>33</v>
      </c>
      <c r="I144" s="158" t="s">
        <v>33</v>
      </c>
      <c r="J144" s="159"/>
      <c r="K144" s="159"/>
      <c r="L144" s="160">
        <v>2015</v>
      </c>
      <c r="M144" s="84">
        <f t="shared" ref="M144:O150" si="54">M145</f>
        <v>223291288</v>
      </c>
      <c r="N144" s="84">
        <f t="shared" si="54"/>
        <v>21911312.460000001</v>
      </c>
      <c r="O144" s="84">
        <f t="shared" si="54"/>
        <v>17355217.77</v>
      </c>
      <c r="P144" s="268">
        <f t="shared" si="49"/>
        <v>7.7724562948465774</v>
      </c>
    </row>
    <row r="145" spans="1:16" ht="38.25" customHeight="1" x14ac:dyDescent="0.25">
      <c r="A145" s="106" t="s">
        <v>223</v>
      </c>
      <c r="B145" s="107" t="s">
        <v>84</v>
      </c>
      <c r="C145" s="107" t="s">
        <v>16</v>
      </c>
      <c r="D145" s="107">
        <v>21</v>
      </c>
      <c r="E145" s="129"/>
      <c r="F145" s="129"/>
      <c r="G145" s="129"/>
      <c r="H145" s="129"/>
      <c r="I145" s="129"/>
      <c r="J145" s="145"/>
      <c r="K145" s="145"/>
      <c r="L145" s="69">
        <v>2015</v>
      </c>
      <c r="M145" s="31">
        <f t="shared" si="54"/>
        <v>223291288</v>
      </c>
      <c r="N145" s="31">
        <f t="shared" si="54"/>
        <v>21911312.460000001</v>
      </c>
      <c r="O145" s="31">
        <f t="shared" si="54"/>
        <v>17355217.77</v>
      </c>
      <c r="P145" s="263">
        <f t="shared" ref="P145:P151" si="55">O145/M145*100</f>
        <v>7.7724562948465774</v>
      </c>
    </row>
    <row r="146" spans="1:16" ht="17.25" customHeight="1" x14ac:dyDescent="0.25">
      <c r="A146" s="106" t="s">
        <v>31</v>
      </c>
      <c r="B146" s="107" t="s">
        <v>84</v>
      </c>
      <c r="C146" s="107" t="s">
        <v>16</v>
      </c>
      <c r="D146" s="107">
        <v>21</v>
      </c>
      <c r="E146" s="107" t="s">
        <v>28</v>
      </c>
      <c r="F146" s="129"/>
      <c r="G146" s="129"/>
      <c r="H146" s="129"/>
      <c r="I146" s="129"/>
      <c r="J146" s="145"/>
      <c r="K146" s="145"/>
      <c r="L146" s="69">
        <v>2015</v>
      </c>
      <c r="M146" s="31">
        <f t="shared" si="54"/>
        <v>223291288</v>
      </c>
      <c r="N146" s="31">
        <f t="shared" si="54"/>
        <v>21911312.460000001</v>
      </c>
      <c r="O146" s="31">
        <f t="shared" si="54"/>
        <v>17355217.77</v>
      </c>
      <c r="P146" s="263">
        <f t="shared" si="55"/>
        <v>7.7724562948465774</v>
      </c>
    </row>
    <row r="147" spans="1:16" ht="18" customHeight="1" x14ac:dyDescent="0.25">
      <c r="A147" s="106" t="s">
        <v>100</v>
      </c>
      <c r="B147" s="107" t="s">
        <v>84</v>
      </c>
      <c r="C147" s="107" t="s">
        <v>16</v>
      </c>
      <c r="D147" s="107">
        <v>21</v>
      </c>
      <c r="E147" s="107" t="s">
        <v>28</v>
      </c>
      <c r="F147" s="129"/>
      <c r="G147" s="129"/>
      <c r="H147" s="129"/>
      <c r="I147" s="129"/>
      <c r="J147" s="145"/>
      <c r="K147" s="145"/>
      <c r="L147" s="69">
        <v>2018</v>
      </c>
      <c r="M147" s="31">
        <f t="shared" si="54"/>
        <v>223291288</v>
      </c>
      <c r="N147" s="31">
        <f t="shared" si="54"/>
        <v>21911312.460000001</v>
      </c>
      <c r="O147" s="31">
        <f t="shared" si="54"/>
        <v>17355217.77</v>
      </c>
      <c r="P147" s="263">
        <f t="shared" si="55"/>
        <v>7.7724562948465774</v>
      </c>
    </row>
    <row r="148" spans="1:16" ht="16.5" customHeight="1" x14ac:dyDescent="0.25">
      <c r="A148" s="106" t="s">
        <v>65</v>
      </c>
      <c r="B148" s="107" t="s">
        <v>84</v>
      </c>
      <c r="C148" s="107" t="s">
        <v>16</v>
      </c>
      <c r="D148" s="107">
        <v>21</v>
      </c>
      <c r="E148" s="107" t="s">
        <v>28</v>
      </c>
      <c r="F148" s="107" t="s">
        <v>66</v>
      </c>
      <c r="G148" s="107" t="s">
        <v>33</v>
      </c>
      <c r="H148" s="107" t="s">
        <v>33</v>
      </c>
      <c r="I148" s="107" t="s">
        <v>33</v>
      </c>
      <c r="J148" s="50"/>
      <c r="K148" s="50"/>
      <c r="L148" s="69">
        <v>2015</v>
      </c>
      <c r="M148" s="31">
        <f t="shared" si="54"/>
        <v>223291288</v>
      </c>
      <c r="N148" s="31">
        <f t="shared" si="54"/>
        <v>21911312.460000001</v>
      </c>
      <c r="O148" s="31">
        <f t="shared" si="54"/>
        <v>17355217.77</v>
      </c>
      <c r="P148" s="263">
        <f t="shared" si="55"/>
        <v>7.7724562948465774</v>
      </c>
    </row>
    <row r="149" spans="1:16" ht="18" customHeight="1" x14ac:dyDescent="0.25">
      <c r="A149" s="106" t="s">
        <v>67</v>
      </c>
      <c r="B149" s="107" t="s">
        <v>84</v>
      </c>
      <c r="C149" s="107" t="s">
        <v>16</v>
      </c>
      <c r="D149" s="107">
        <v>21</v>
      </c>
      <c r="E149" s="107" t="s">
        <v>28</v>
      </c>
      <c r="F149" s="107" t="s">
        <v>66</v>
      </c>
      <c r="G149" s="107" t="s">
        <v>29</v>
      </c>
      <c r="H149" s="107" t="s">
        <v>33</v>
      </c>
      <c r="I149" s="107" t="s">
        <v>33</v>
      </c>
      <c r="J149" s="50"/>
      <c r="K149" s="50"/>
      <c r="L149" s="69">
        <v>2015</v>
      </c>
      <c r="M149" s="31">
        <f t="shared" si="54"/>
        <v>223291288</v>
      </c>
      <c r="N149" s="31">
        <f t="shared" si="54"/>
        <v>21911312.460000001</v>
      </c>
      <c r="O149" s="31">
        <f t="shared" si="54"/>
        <v>17355217.77</v>
      </c>
      <c r="P149" s="263">
        <f t="shared" si="55"/>
        <v>7.7724562948465774</v>
      </c>
    </row>
    <row r="150" spans="1:16" ht="36" customHeight="1" x14ac:dyDescent="0.25">
      <c r="A150" s="106" t="s">
        <v>101</v>
      </c>
      <c r="B150" s="107" t="s">
        <v>84</v>
      </c>
      <c r="C150" s="107" t="s">
        <v>16</v>
      </c>
      <c r="D150" s="107">
        <v>21</v>
      </c>
      <c r="E150" s="107" t="s">
        <v>28</v>
      </c>
      <c r="F150" s="107" t="s">
        <v>66</v>
      </c>
      <c r="G150" s="107" t="s">
        <v>29</v>
      </c>
      <c r="H150" s="107">
        <v>16140</v>
      </c>
      <c r="I150" s="107" t="s">
        <v>33</v>
      </c>
      <c r="J150" s="50"/>
      <c r="K150" s="50"/>
      <c r="L150" s="69"/>
      <c r="M150" s="31">
        <f t="shared" si="54"/>
        <v>223291288</v>
      </c>
      <c r="N150" s="31">
        <f t="shared" si="54"/>
        <v>21911312.460000001</v>
      </c>
      <c r="O150" s="31">
        <f t="shared" si="54"/>
        <v>17355217.77</v>
      </c>
      <c r="P150" s="260">
        <f t="shared" si="55"/>
        <v>7.7724562948465774</v>
      </c>
    </row>
    <row r="151" spans="1:16" ht="31.5" x14ac:dyDescent="0.25">
      <c r="A151" s="106" t="s">
        <v>35</v>
      </c>
      <c r="B151" s="107" t="s">
        <v>84</v>
      </c>
      <c r="C151" s="107" t="s">
        <v>16</v>
      </c>
      <c r="D151" s="107">
        <v>21</v>
      </c>
      <c r="E151" s="107" t="s">
        <v>28</v>
      </c>
      <c r="F151" s="107" t="s">
        <v>66</v>
      </c>
      <c r="G151" s="107" t="s">
        <v>29</v>
      </c>
      <c r="H151" s="107">
        <v>16140</v>
      </c>
      <c r="I151" s="107" t="s">
        <v>36</v>
      </c>
      <c r="J151" s="107"/>
      <c r="K151" s="107"/>
      <c r="L151" s="69">
        <v>2015</v>
      </c>
      <c r="M151" s="31">
        <f>M152+M154+M157+M160+M166+M171+M180+M186+M190</f>
        <v>223291288</v>
      </c>
      <c r="N151" s="31">
        <f t="shared" ref="N151:O151" si="56">N152+N154+N157+N160+N166+N171+N180+N186+N190</f>
        <v>21911312.460000001</v>
      </c>
      <c r="O151" s="31">
        <f t="shared" si="56"/>
        <v>17355217.77</v>
      </c>
      <c r="P151" s="263">
        <f t="shared" si="55"/>
        <v>7.7724562948465774</v>
      </c>
    </row>
    <row r="152" spans="1:16" ht="17.25" customHeight="1" x14ac:dyDescent="0.25">
      <c r="A152" s="106" t="s">
        <v>78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69">
        <v>2015</v>
      </c>
      <c r="M152" s="31">
        <f>M153</f>
        <v>14033544</v>
      </c>
      <c r="N152" s="31">
        <f t="shared" ref="N152:O152" si="57">N153</f>
        <v>10710</v>
      </c>
      <c r="O152" s="31">
        <f t="shared" si="57"/>
        <v>10710</v>
      </c>
      <c r="P152" s="263">
        <f t="shared" si="49"/>
        <v>7.6317144122682062E-2</v>
      </c>
    </row>
    <row r="153" spans="1:16" ht="28.5" customHeight="1" x14ac:dyDescent="0.25">
      <c r="A153" s="132" t="s">
        <v>359</v>
      </c>
      <c r="B153" s="23" t="s">
        <v>84</v>
      </c>
      <c r="C153" s="23" t="s">
        <v>16</v>
      </c>
      <c r="D153" s="23">
        <v>21</v>
      </c>
      <c r="E153" s="23" t="s">
        <v>28</v>
      </c>
      <c r="F153" s="23" t="s">
        <v>66</v>
      </c>
      <c r="G153" s="23" t="s">
        <v>29</v>
      </c>
      <c r="H153" s="23">
        <v>16140</v>
      </c>
      <c r="I153" s="23" t="s">
        <v>36</v>
      </c>
      <c r="J153" s="10" t="s">
        <v>69</v>
      </c>
      <c r="K153" s="10">
        <v>5.19</v>
      </c>
      <c r="L153" s="66">
        <v>2015</v>
      </c>
      <c r="M153" s="79">
        <v>14033544</v>
      </c>
      <c r="N153" s="267">
        <v>10710</v>
      </c>
      <c r="O153" s="267">
        <v>10710</v>
      </c>
      <c r="P153" s="263">
        <f t="shared" si="49"/>
        <v>7.6317144122682062E-2</v>
      </c>
    </row>
    <row r="154" spans="1:16" x14ac:dyDescent="0.25">
      <c r="A154" s="133" t="s">
        <v>68</v>
      </c>
      <c r="B154" s="23"/>
      <c r="C154" s="23"/>
      <c r="D154" s="23"/>
      <c r="E154" s="23"/>
      <c r="F154" s="23"/>
      <c r="G154" s="23"/>
      <c r="H154" s="23"/>
      <c r="I154" s="23"/>
      <c r="J154" s="10"/>
      <c r="K154" s="10"/>
      <c r="L154" s="66"/>
      <c r="M154" s="30">
        <f>M155</f>
        <v>35097871.890000001</v>
      </c>
      <c r="N154" s="30">
        <f t="shared" ref="N154:O154" si="58">N155</f>
        <v>20765920.460000001</v>
      </c>
      <c r="O154" s="30">
        <f t="shared" si="58"/>
        <v>10942489.529999999</v>
      </c>
      <c r="P154" s="260">
        <f t="shared" si="49"/>
        <v>31.177074109492398</v>
      </c>
    </row>
    <row r="155" spans="1:16" ht="34.5" customHeight="1" x14ac:dyDescent="0.25">
      <c r="A155" s="105" t="s">
        <v>224</v>
      </c>
      <c r="B155" s="23" t="s">
        <v>84</v>
      </c>
      <c r="C155" s="23" t="s">
        <v>16</v>
      </c>
      <c r="D155" s="23">
        <v>21</v>
      </c>
      <c r="E155" s="23" t="s">
        <v>28</v>
      </c>
      <c r="F155" s="23" t="s">
        <v>66</v>
      </c>
      <c r="G155" s="23" t="s">
        <v>29</v>
      </c>
      <c r="H155" s="23">
        <v>16140</v>
      </c>
      <c r="I155" s="23" t="s">
        <v>36</v>
      </c>
      <c r="J155" s="10" t="s">
        <v>69</v>
      </c>
      <c r="K155" s="10">
        <v>4.1310000000000002</v>
      </c>
      <c r="L155" s="66">
        <v>2018</v>
      </c>
      <c r="M155" s="264">
        <v>35097871.890000001</v>
      </c>
      <c r="N155" s="267">
        <v>20765920.460000001</v>
      </c>
      <c r="O155" s="267">
        <v>10942489.529999999</v>
      </c>
      <c r="P155" s="263">
        <f t="shared" si="49"/>
        <v>31.177074109492398</v>
      </c>
    </row>
    <row r="156" spans="1:16" ht="18" customHeight="1" x14ac:dyDescent="0.25">
      <c r="A156" s="274" t="s">
        <v>176</v>
      </c>
      <c r="B156" s="23"/>
      <c r="C156" s="23"/>
      <c r="D156" s="23"/>
      <c r="E156" s="23"/>
      <c r="F156" s="23"/>
      <c r="G156" s="23"/>
      <c r="H156" s="23"/>
      <c r="I156" s="23"/>
      <c r="J156" s="10"/>
      <c r="K156" s="10"/>
      <c r="L156" s="66"/>
      <c r="M156" s="264">
        <v>176571</v>
      </c>
      <c r="N156" s="264"/>
      <c r="O156" s="264">
        <v>176571</v>
      </c>
      <c r="P156" s="263">
        <f t="shared" si="49"/>
        <v>100</v>
      </c>
    </row>
    <row r="157" spans="1:16" ht="15" customHeight="1" x14ac:dyDescent="0.25">
      <c r="A157" s="133" t="s">
        <v>127</v>
      </c>
      <c r="B157" s="23"/>
      <c r="C157" s="23"/>
      <c r="D157" s="23"/>
      <c r="E157" s="23"/>
      <c r="F157" s="23"/>
      <c r="G157" s="23"/>
      <c r="H157" s="23"/>
      <c r="I157" s="23"/>
      <c r="J157" s="10"/>
      <c r="K157" s="10"/>
      <c r="L157" s="66"/>
      <c r="M157" s="30">
        <f>M158+M159</f>
        <v>113182977</v>
      </c>
      <c r="N157" s="30">
        <f t="shared" ref="N157:O157" si="59">N158+N159</f>
        <v>149000</v>
      </c>
      <c r="O157" s="30">
        <f t="shared" si="59"/>
        <v>149000</v>
      </c>
      <c r="P157" s="260">
        <f t="shared" si="49"/>
        <v>0.13164523848846987</v>
      </c>
    </row>
    <row r="158" spans="1:16" ht="47.25" x14ac:dyDescent="0.25">
      <c r="A158" s="132" t="s">
        <v>225</v>
      </c>
      <c r="B158" s="23">
        <v>19</v>
      </c>
      <c r="C158" s="23">
        <v>3</v>
      </c>
      <c r="D158" s="23">
        <v>21</v>
      </c>
      <c r="E158" s="23">
        <v>819</v>
      </c>
      <c r="F158" s="23" t="s">
        <v>66</v>
      </c>
      <c r="G158" s="23" t="s">
        <v>29</v>
      </c>
      <c r="H158" s="23">
        <v>16140</v>
      </c>
      <c r="I158" s="23" t="s">
        <v>36</v>
      </c>
      <c r="J158" s="10" t="s">
        <v>69</v>
      </c>
      <c r="K158" s="10">
        <v>0.42499999999999999</v>
      </c>
      <c r="L158" s="66"/>
      <c r="M158" s="264">
        <v>112607977</v>
      </c>
      <c r="N158" s="267">
        <v>149000</v>
      </c>
      <c r="O158" s="267">
        <v>149000</v>
      </c>
      <c r="P158" s="260">
        <f t="shared" si="49"/>
        <v>0.13231744674713408</v>
      </c>
    </row>
    <row r="159" spans="1:16" ht="31.5" customHeight="1" x14ac:dyDescent="0.25">
      <c r="A159" s="132" t="s">
        <v>226</v>
      </c>
      <c r="B159" s="23">
        <v>19</v>
      </c>
      <c r="C159" s="23">
        <v>3</v>
      </c>
      <c r="D159" s="23">
        <v>21</v>
      </c>
      <c r="E159" s="23">
        <v>819</v>
      </c>
      <c r="F159" s="23" t="s">
        <v>66</v>
      </c>
      <c r="G159" s="23" t="s">
        <v>29</v>
      </c>
      <c r="H159" s="23">
        <v>16140</v>
      </c>
      <c r="I159" s="23" t="s">
        <v>36</v>
      </c>
      <c r="J159" s="10"/>
      <c r="K159" s="10"/>
      <c r="L159" s="66">
        <v>2015</v>
      </c>
      <c r="M159" s="264">
        <v>575000</v>
      </c>
      <c r="N159" s="267"/>
      <c r="O159" s="267"/>
      <c r="P159" s="263">
        <f t="shared" si="49"/>
        <v>0</v>
      </c>
    </row>
    <row r="160" spans="1:16" x14ac:dyDescent="0.25">
      <c r="A160" s="133" t="s">
        <v>75</v>
      </c>
      <c r="B160" s="23"/>
      <c r="C160" s="23"/>
      <c r="D160" s="23"/>
      <c r="E160" s="23"/>
      <c r="F160" s="23"/>
      <c r="G160" s="23"/>
      <c r="H160" s="23"/>
      <c r="I160" s="23"/>
      <c r="J160" s="10"/>
      <c r="K160" s="10"/>
      <c r="L160" s="66"/>
      <c r="M160" s="30">
        <f>M161+M162+M163+M164</f>
        <v>8318966.6900000004</v>
      </c>
      <c r="N160" s="30">
        <f t="shared" ref="N160:O160" si="60">N161+N162+N163+N164</f>
        <v>0</v>
      </c>
      <c r="O160" s="30">
        <f t="shared" si="60"/>
        <v>782683.08</v>
      </c>
      <c r="P160" s="260">
        <f t="shared" si="49"/>
        <v>9.4084170446413928</v>
      </c>
    </row>
    <row r="161" spans="1:16" ht="45.75" customHeight="1" x14ac:dyDescent="0.25">
      <c r="A161" s="127" t="s">
        <v>227</v>
      </c>
      <c r="B161" s="58" t="s">
        <v>84</v>
      </c>
      <c r="C161" s="58" t="s">
        <v>16</v>
      </c>
      <c r="D161" s="58">
        <v>21</v>
      </c>
      <c r="E161" s="58" t="s">
        <v>28</v>
      </c>
      <c r="F161" s="58" t="s">
        <v>66</v>
      </c>
      <c r="G161" s="58" t="s">
        <v>29</v>
      </c>
      <c r="H161" s="23">
        <v>16140</v>
      </c>
      <c r="I161" s="58" t="s">
        <v>36</v>
      </c>
      <c r="J161" s="140" t="s">
        <v>147</v>
      </c>
      <c r="K161" s="148">
        <v>5</v>
      </c>
      <c r="L161" s="66">
        <v>2015</v>
      </c>
      <c r="M161" s="264">
        <v>1663059.61</v>
      </c>
      <c r="N161" s="267"/>
      <c r="O161" s="267"/>
      <c r="P161" s="263">
        <f t="shared" si="49"/>
        <v>0</v>
      </c>
    </row>
    <row r="162" spans="1:16" ht="31.5" x14ac:dyDescent="0.25">
      <c r="A162" s="127" t="s">
        <v>228</v>
      </c>
      <c r="B162" s="58" t="s">
        <v>84</v>
      </c>
      <c r="C162" s="58" t="s">
        <v>16</v>
      </c>
      <c r="D162" s="58">
        <v>21</v>
      </c>
      <c r="E162" s="58" t="s">
        <v>28</v>
      </c>
      <c r="F162" s="58" t="s">
        <v>66</v>
      </c>
      <c r="G162" s="58" t="s">
        <v>29</v>
      </c>
      <c r="H162" s="23">
        <v>16140</v>
      </c>
      <c r="I162" s="58" t="s">
        <v>36</v>
      </c>
      <c r="J162" s="140" t="s">
        <v>69</v>
      </c>
      <c r="K162" s="148"/>
      <c r="L162" s="275"/>
      <c r="M162" s="264">
        <v>1855000</v>
      </c>
      <c r="N162" s="265"/>
      <c r="O162" s="265"/>
      <c r="P162" s="260">
        <f t="shared" si="49"/>
        <v>0</v>
      </c>
    </row>
    <row r="163" spans="1:16" ht="45" customHeight="1" x14ac:dyDescent="0.25">
      <c r="A163" s="132" t="s">
        <v>360</v>
      </c>
      <c r="B163" s="58" t="s">
        <v>84</v>
      </c>
      <c r="C163" s="58" t="s">
        <v>16</v>
      </c>
      <c r="D163" s="58">
        <v>21</v>
      </c>
      <c r="E163" s="58" t="s">
        <v>28</v>
      </c>
      <c r="F163" s="58" t="s">
        <v>66</v>
      </c>
      <c r="G163" s="58" t="s">
        <v>29</v>
      </c>
      <c r="H163" s="23">
        <v>16140</v>
      </c>
      <c r="I163" s="58" t="s">
        <v>36</v>
      </c>
      <c r="J163" s="140" t="s">
        <v>69</v>
      </c>
      <c r="K163" s="148">
        <v>5</v>
      </c>
      <c r="L163" s="275">
        <v>2016</v>
      </c>
      <c r="M163" s="264">
        <v>2178691</v>
      </c>
      <c r="N163" s="267"/>
      <c r="O163" s="267"/>
      <c r="P163" s="263">
        <f t="shared" si="49"/>
        <v>0</v>
      </c>
    </row>
    <row r="164" spans="1:16" ht="31.5" customHeight="1" x14ac:dyDescent="0.25">
      <c r="A164" s="132" t="s">
        <v>229</v>
      </c>
      <c r="B164" s="58" t="s">
        <v>84</v>
      </c>
      <c r="C164" s="58" t="s">
        <v>16</v>
      </c>
      <c r="D164" s="58">
        <v>21</v>
      </c>
      <c r="E164" s="58" t="s">
        <v>28</v>
      </c>
      <c r="F164" s="58" t="s">
        <v>66</v>
      </c>
      <c r="G164" s="58" t="s">
        <v>29</v>
      </c>
      <c r="H164" s="23">
        <v>16140</v>
      </c>
      <c r="I164" s="58" t="s">
        <v>36</v>
      </c>
      <c r="J164" s="140" t="s">
        <v>69</v>
      </c>
      <c r="K164" s="148"/>
      <c r="L164" s="66"/>
      <c r="M164" s="264">
        <v>2622216.08</v>
      </c>
      <c r="N164" s="266"/>
      <c r="O164" s="267">
        <v>782683.08</v>
      </c>
      <c r="P164" s="263">
        <f t="shared" si="49"/>
        <v>29.848153474827289</v>
      </c>
    </row>
    <row r="165" spans="1:16" ht="18" customHeight="1" x14ac:dyDescent="0.25">
      <c r="A165" s="274" t="s">
        <v>176</v>
      </c>
      <c r="B165" s="23"/>
      <c r="C165" s="23"/>
      <c r="D165" s="23"/>
      <c r="E165" s="23"/>
      <c r="F165" s="23"/>
      <c r="G165" s="23"/>
      <c r="H165" s="23"/>
      <c r="I165" s="23"/>
      <c r="J165" s="10"/>
      <c r="K165" s="10"/>
      <c r="L165" s="66"/>
      <c r="M165" s="267">
        <v>782683.08</v>
      </c>
      <c r="N165" s="267"/>
      <c r="O165" s="267">
        <v>782683.08</v>
      </c>
      <c r="P165" s="263">
        <f t="shared" si="49"/>
        <v>100</v>
      </c>
    </row>
    <row r="166" spans="1:16" ht="18" customHeight="1" x14ac:dyDescent="0.25">
      <c r="A166" s="133" t="s">
        <v>81</v>
      </c>
      <c r="B166" s="58"/>
      <c r="C166" s="58"/>
      <c r="D166" s="58"/>
      <c r="E166" s="58"/>
      <c r="F166" s="58"/>
      <c r="G166" s="58"/>
      <c r="H166" s="23"/>
      <c r="I166" s="58"/>
      <c r="J166" s="140"/>
      <c r="K166" s="148"/>
      <c r="L166" s="66"/>
      <c r="M166" s="30">
        <f>M167+M169</f>
        <v>796464</v>
      </c>
      <c r="N166" s="30">
        <f t="shared" ref="N166:O166" si="61">N167+N169</f>
        <v>18750</v>
      </c>
      <c r="O166" s="30">
        <f t="shared" si="61"/>
        <v>763779</v>
      </c>
      <c r="P166" s="263">
        <f t="shared" si="49"/>
        <v>95.896236364732118</v>
      </c>
    </row>
    <row r="167" spans="1:16" ht="15.75" customHeight="1" x14ac:dyDescent="0.25">
      <c r="A167" s="127" t="s">
        <v>230</v>
      </c>
      <c r="B167" s="58" t="s">
        <v>84</v>
      </c>
      <c r="C167" s="58" t="s">
        <v>16</v>
      </c>
      <c r="D167" s="58">
        <v>21</v>
      </c>
      <c r="E167" s="58" t="s">
        <v>28</v>
      </c>
      <c r="F167" s="58" t="s">
        <v>66</v>
      </c>
      <c r="G167" s="58" t="s">
        <v>29</v>
      </c>
      <c r="H167" s="23">
        <v>16140</v>
      </c>
      <c r="I167" s="58" t="s">
        <v>36</v>
      </c>
      <c r="J167" s="140" t="s">
        <v>69</v>
      </c>
      <c r="K167" s="148"/>
      <c r="L167" s="66"/>
      <c r="M167" s="264">
        <v>295742</v>
      </c>
      <c r="N167" s="267">
        <v>18750</v>
      </c>
      <c r="O167" s="267">
        <v>263057</v>
      </c>
      <c r="P167" s="263">
        <f t="shared" si="49"/>
        <v>88.94813722771876</v>
      </c>
    </row>
    <row r="168" spans="1:16" ht="18" customHeight="1" x14ac:dyDescent="0.25">
      <c r="A168" s="274" t="s">
        <v>176</v>
      </c>
      <c r="B168" s="23"/>
      <c r="C168" s="23"/>
      <c r="D168" s="23"/>
      <c r="E168" s="23"/>
      <c r="F168" s="23"/>
      <c r="G168" s="23"/>
      <c r="H168" s="23"/>
      <c r="I168" s="23"/>
      <c r="J168" s="10"/>
      <c r="K168" s="10"/>
      <c r="L168" s="66"/>
      <c r="M168" s="264">
        <v>266917</v>
      </c>
      <c r="N168" s="267"/>
      <c r="O168" s="267">
        <v>263057</v>
      </c>
      <c r="P168" s="263">
        <f t="shared" si="49"/>
        <v>98.553857566209729</v>
      </c>
    </row>
    <row r="169" spans="1:16" ht="32.25" customHeight="1" x14ac:dyDescent="0.25">
      <c r="A169" s="127" t="s">
        <v>231</v>
      </c>
      <c r="B169" s="58" t="s">
        <v>84</v>
      </c>
      <c r="C169" s="58" t="s">
        <v>16</v>
      </c>
      <c r="D169" s="58">
        <v>21</v>
      </c>
      <c r="E169" s="58" t="s">
        <v>28</v>
      </c>
      <c r="F169" s="58" t="s">
        <v>66</v>
      </c>
      <c r="G169" s="58" t="s">
        <v>29</v>
      </c>
      <c r="H169" s="23">
        <v>16140</v>
      </c>
      <c r="I169" s="58" t="s">
        <v>36</v>
      </c>
      <c r="J169" s="140" t="s">
        <v>69</v>
      </c>
      <c r="K169" s="148"/>
      <c r="L169" s="275">
        <v>2016</v>
      </c>
      <c r="M169" s="264">
        <v>500722</v>
      </c>
      <c r="N169" s="267"/>
      <c r="O169" s="267">
        <v>500722</v>
      </c>
      <c r="P169" s="263">
        <f t="shared" si="49"/>
        <v>100</v>
      </c>
    </row>
    <row r="170" spans="1:16" ht="15.75" customHeight="1" x14ac:dyDescent="0.25">
      <c r="A170" s="274" t="s">
        <v>176</v>
      </c>
      <c r="B170" s="58"/>
      <c r="C170" s="58"/>
      <c r="D170" s="58"/>
      <c r="E170" s="58"/>
      <c r="F170" s="58"/>
      <c r="G170" s="58"/>
      <c r="H170" s="23"/>
      <c r="I170" s="58"/>
      <c r="J170" s="140"/>
      <c r="K170" s="148"/>
      <c r="L170" s="66"/>
      <c r="M170" s="264">
        <v>500722</v>
      </c>
      <c r="N170" s="269"/>
      <c r="O170" s="269">
        <v>500722</v>
      </c>
      <c r="P170" s="263">
        <f t="shared" si="49"/>
        <v>100</v>
      </c>
    </row>
    <row r="171" spans="1:16" x14ac:dyDescent="0.25">
      <c r="A171" s="133" t="s">
        <v>71</v>
      </c>
      <c r="B171" s="58"/>
      <c r="C171" s="58"/>
      <c r="D171" s="58"/>
      <c r="E171" s="58"/>
      <c r="F171" s="58"/>
      <c r="G171" s="58"/>
      <c r="H171" s="58"/>
      <c r="I171" s="58"/>
      <c r="J171" s="140"/>
      <c r="K171" s="140"/>
      <c r="L171" s="66"/>
      <c r="M171" s="30">
        <f>M172+M174+M176+M178</f>
        <v>34725838.670000002</v>
      </c>
      <c r="N171" s="30">
        <f t="shared" ref="N171:O171" si="62">N172+N174+N176+N178</f>
        <v>0</v>
      </c>
      <c r="O171" s="30">
        <f t="shared" si="62"/>
        <v>1904425.4100000001</v>
      </c>
      <c r="P171" s="260">
        <f t="shared" si="49"/>
        <v>5.4841739838100789</v>
      </c>
    </row>
    <row r="172" spans="1:16" ht="46.5" customHeight="1" x14ac:dyDescent="0.25">
      <c r="A172" s="127" t="s">
        <v>232</v>
      </c>
      <c r="B172" s="58" t="s">
        <v>84</v>
      </c>
      <c r="C172" s="58" t="s">
        <v>16</v>
      </c>
      <c r="D172" s="58">
        <v>21</v>
      </c>
      <c r="E172" s="58" t="s">
        <v>28</v>
      </c>
      <c r="F172" s="58" t="s">
        <v>66</v>
      </c>
      <c r="G172" s="58" t="s">
        <v>29</v>
      </c>
      <c r="H172" s="23">
        <v>16140</v>
      </c>
      <c r="I172" s="58" t="s">
        <v>36</v>
      </c>
      <c r="J172" s="140" t="s">
        <v>69</v>
      </c>
      <c r="K172" s="148">
        <v>5.15</v>
      </c>
      <c r="L172" s="66"/>
      <c r="M172" s="264">
        <v>33357537.670000002</v>
      </c>
      <c r="N172" s="267"/>
      <c r="O172" s="267">
        <v>902201.41</v>
      </c>
      <c r="P172" s="263">
        <f t="shared" si="49"/>
        <v>2.7046403092617717</v>
      </c>
    </row>
    <row r="173" spans="1:16" ht="16.5" customHeight="1" x14ac:dyDescent="0.25">
      <c r="A173" s="274" t="s">
        <v>176</v>
      </c>
      <c r="B173" s="58"/>
      <c r="C173" s="58"/>
      <c r="D173" s="58"/>
      <c r="E173" s="58"/>
      <c r="F173" s="58"/>
      <c r="G173" s="58"/>
      <c r="H173" s="23"/>
      <c r="I173" s="58"/>
      <c r="J173" s="140"/>
      <c r="K173" s="148"/>
      <c r="L173" s="66"/>
      <c r="M173" s="264">
        <v>902201.41</v>
      </c>
      <c r="N173" s="269"/>
      <c r="O173" s="264">
        <v>902201.41</v>
      </c>
      <c r="P173" s="263">
        <f t="shared" si="49"/>
        <v>100</v>
      </c>
    </row>
    <row r="174" spans="1:16" ht="49.5" customHeight="1" x14ac:dyDescent="0.25">
      <c r="A174" s="127" t="s">
        <v>233</v>
      </c>
      <c r="B174" s="58" t="s">
        <v>84</v>
      </c>
      <c r="C174" s="58" t="s">
        <v>16</v>
      </c>
      <c r="D174" s="58">
        <v>21</v>
      </c>
      <c r="E174" s="58" t="s">
        <v>28</v>
      </c>
      <c r="F174" s="58" t="s">
        <v>66</v>
      </c>
      <c r="G174" s="58" t="s">
        <v>29</v>
      </c>
      <c r="H174" s="23">
        <v>16140</v>
      </c>
      <c r="I174" s="58" t="s">
        <v>36</v>
      </c>
      <c r="J174" s="140" t="s">
        <v>69</v>
      </c>
      <c r="K174" s="148"/>
      <c r="L174" s="275">
        <v>2016</v>
      </c>
      <c r="M174" s="264">
        <v>391665</v>
      </c>
      <c r="N174" s="267"/>
      <c r="O174" s="267">
        <v>200630</v>
      </c>
      <c r="P174" s="263">
        <f t="shared" si="49"/>
        <v>51.224898829356725</v>
      </c>
    </row>
    <row r="175" spans="1:16" ht="17.25" customHeight="1" x14ac:dyDescent="0.25">
      <c r="A175" s="274" t="s">
        <v>176</v>
      </c>
      <c r="B175" s="58"/>
      <c r="C175" s="58"/>
      <c r="D175" s="58"/>
      <c r="E175" s="58"/>
      <c r="F175" s="58"/>
      <c r="G175" s="58"/>
      <c r="H175" s="23"/>
      <c r="I175" s="58"/>
      <c r="J175" s="140"/>
      <c r="K175" s="148"/>
      <c r="L175" s="66"/>
      <c r="M175" s="264">
        <v>200630</v>
      </c>
      <c r="N175" s="269"/>
      <c r="O175" s="269">
        <v>200630</v>
      </c>
      <c r="P175" s="263">
        <f t="shared" si="49"/>
        <v>100</v>
      </c>
    </row>
    <row r="176" spans="1:16" ht="30.75" customHeight="1" x14ac:dyDescent="0.25">
      <c r="A176" s="127" t="s">
        <v>234</v>
      </c>
      <c r="B176" s="58" t="s">
        <v>84</v>
      </c>
      <c r="C176" s="58" t="s">
        <v>16</v>
      </c>
      <c r="D176" s="58">
        <v>21</v>
      </c>
      <c r="E176" s="58" t="s">
        <v>28</v>
      </c>
      <c r="F176" s="58" t="s">
        <v>66</v>
      </c>
      <c r="G176" s="58" t="s">
        <v>29</v>
      </c>
      <c r="H176" s="23">
        <v>16140</v>
      </c>
      <c r="I176" s="58" t="s">
        <v>36</v>
      </c>
      <c r="J176" s="140" t="s">
        <v>69</v>
      </c>
      <c r="K176" s="148"/>
      <c r="L176" s="275">
        <v>2016</v>
      </c>
      <c r="M176" s="264">
        <v>734000</v>
      </c>
      <c r="N176" s="267"/>
      <c r="O176" s="267">
        <v>559000</v>
      </c>
      <c r="P176" s="263">
        <f t="shared" si="49"/>
        <v>76.158038147138967</v>
      </c>
    </row>
    <row r="177" spans="1:16" ht="15.75" customHeight="1" x14ac:dyDescent="0.25">
      <c r="A177" s="274" t="s">
        <v>176</v>
      </c>
      <c r="B177" s="58"/>
      <c r="C177" s="58"/>
      <c r="D177" s="58"/>
      <c r="E177" s="58"/>
      <c r="F177" s="58"/>
      <c r="G177" s="58"/>
      <c r="H177" s="23"/>
      <c r="I177" s="58"/>
      <c r="J177" s="140"/>
      <c r="K177" s="148"/>
      <c r="L177" s="66"/>
      <c r="M177" s="264">
        <v>599000</v>
      </c>
      <c r="N177" s="269"/>
      <c r="O177" s="269">
        <v>599000</v>
      </c>
      <c r="P177" s="263">
        <f t="shared" si="49"/>
        <v>100</v>
      </c>
    </row>
    <row r="178" spans="1:16" ht="33" customHeight="1" x14ac:dyDescent="0.25">
      <c r="A178" s="127" t="s">
        <v>162</v>
      </c>
      <c r="B178" s="58" t="s">
        <v>84</v>
      </c>
      <c r="C178" s="58" t="s">
        <v>16</v>
      </c>
      <c r="D178" s="58">
        <v>21</v>
      </c>
      <c r="E178" s="58" t="s">
        <v>28</v>
      </c>
      <c r="F178" s="58" t="s">
        <v>66</v>
      </c>
      <c r="G178" s="58" t="s">
        <v>29</v>
      </c>
      <c r="H178" s="23">
        <v>16140</v>
      </c>
      <c r="I178" s="58" t="s">
        <v>36</v>
      </c>
      <c r="J178" s="140" t="s">
        <v>69</v>
      </c>
      <c r="K178" s="148"/>
      <c r="L178" s="66"/>
      <c r="M178" s="264">
        <v>242636</v>
      </c>
      <c r="N178" s="267"/>
      <c r="O178" s="267">
        <v>242594</v>
      </c>
      <c r="P178" s="263">
        <f t="shared" si="49"/>
        <v>99.982690120180024</v>
      </c>
    </row>
    <row r="179" spans="1:16" ht="16.5" customHeight="1" x14ac:dyDescent="0.25">
      <c r="A179" s="274" t="s">
        <v>176</v>
      </c>
      <c r="B179" s="58"/>
      <c r="C179" s="58"/>
      <c r="D179" s="58"/>
      <c r="E179" s="58"/>
      <c r="F179" s="58"/>
      <c r="G179" s="58"/>
      <c r="H179" s="23"/>
      <c r="I179" s="58"/>
      <c r="J179" s="140"/>
      <c r="K179" s="148"/>
      <c r="L179" s="66"/>
      <c r="M179" s="264">
        <v>242636</v>
      </c>
      <c r="N179" s="269"/>
      <c r="O179" s="264">
        <v>242636</v>
      </c>
      <c r="P179" s="263">
        <f t="shared" si="49"/>
        <v>100</v>
      </c>
    </row>
    <row r="180" spans="1:16" x14ac:dyDescent="0.25">
      <c r="A180" s="133" t="s">
        <v>98</v>
      </c>
      <c r="B180" s="59"/>
      <c r="C180" s="59"/>
      <c r="D180" s="59"/>
      <c r="E180" s="59"/>
      <c r="F180" s="59"/>
      <c r="G180" s="59"/>
      <c r="H180" s="59"/>
      <c r="I180" s="59"/>
      <c r="J180" s="140"/>
      <c r="K180" s="148"/>
      <c r="L180" s="66"/>
      <c r="M180" s="30">
        <f>M181+M182+M184</f>
        <v>6668326.4199999999</v>
      </c>
      <c r="N180" s="30">
        <f t="shared" ref="N180:O180" si="63">N181+N182+N184</f>
        <v>462910</v>
      </c>
      <c r="O180" s="30">
        <f t="shared" si="63"/>
        <v>1169074.42</v>
      </c>
      <c r="P180" s="260">
        <f t="shared" si="49"/>
        <v>17.531751542540714</v>
      </c>
    </row>
    <row r="181" spans="1:16" ht="48.75" customHeight="1" x14ac:dyDescent="0.25">
      <c r="A181" s="132" t="s">
        <v>235</v>
      </c>
      <c r="B181" s="58" t="s">
        <v>84</v>
      </c>
      <c r="C181" s="58" t="s">
        <v>16</v>
      </c>
      <c r="D181" s="58">
        <v>21</v>
      </c>
      <c r="E181" s="58" t="s">
        <v>28</v>
      </c>
      <c r="F181" s="58" t="s">
        <v>66</v>
      </c>
      <c r="G181" s="58" t="s">
        <v>29</v>
      </c>
      <c r="H181" s="23">
        <v>16140</v>
      </c>
      <c r="I181" s="58" t="s">
        <v>36</v>
      </c>
      <c r="J181" s="140" t="s">
        <v>69</v>
      </c>
      <c r="K181" s="148">
        <v>5</v>
      </c>
      <c r="L181" s="275">
        <v>2016</v>
      </c>
      <c r="M181" s="264">
        <v>4739150</v>
      </c>
      <c r="N181" s="267"/>
      <c r="O181" s="267"/>
      <c r="P181" s="263">
        <f t="shared" si="49"/>
        <v>0</v>
      </c>
    </row>
    <row r="182" spans="1:16" ht="33.75" customHeight="1" x14ac:dyDescent="0.25">
      <c r="A182" s="132" t="s">
        <v>361</v>
      </c>
      <c r="B182" s="58" t="s">
        <v>84</v>
      </c>
      <c r="C182" s="58" t="s">
        <v>16</v>
      </c>
      <c r="D182" s="58">
        <v>21</v>
      </c>
      <c r="E182" s="58" t="s">
        <v>28</v>
      </c>
      <c r="F182" s="58" t="s">
        <v>66</v>
      </c>
      <c r="G182" s="58" t="s">
        <v>29</v>
      </c>
      <c r="H182" s="23">
        <v>16140</v>
      </c>
      <c r="I182" s="58" t="s">
        <v>36</v>
      </c>
      <c r="J182" s="140" t="s">
        <v>69</v>
      </c>
      <c r="K182" s="148"/>
      <c r="L182" s="66"/>
      <c r="M182" s="264">
        <v>170520</v>
      </c>
      <c r="N182" s="269"/>
      <c r="O182" s="269">
        <v>170520</v>
      </c>
      <c r="P182" s="263">
        <f t="shared" si="49"/>
        <v>100</v>
      </c>
    </row>
    <row r="183" spans="1:16" ht="15.75" customHeight="1" x14ac:dyDescent="0.25">
      <c r="A183" s="274" t="s">
        <v>176</v>
      </c>
      <c r="B183" s="58"/>
      <c r="C183" s="58"/>
      <c r="D183" s="58"/>
      <c r="E183" s="58"/>
      <c r="F183" s="58"/>
      <c r="G183" s="58"/>
      <c r="H183" s="23"/>
      <c r="I183" s="58"/>
      <c r="J183" s="140"/>
      <c r="K183" s="148"/>
      <c r="L183" s="66">
        <v>2016</v>
      </c>
      <c r="M183" s="264">
        <v>170520</v>
      </c>
      <c r="N183" s="269"/>
      <c r="O183" s="264">
        <v>170520</v>
      </c>
      <c r="P183" s="263">
        <f t="shared" si="49"/>
        <v>100</v>
      </c>
    </row>
    <row r="184" spans="1:16" ht="42.75" customHeight="1" x14ac:dyDescent="0.25">
      <c r="A184" s="132" t="s">
        <v>236</v>
      </c>
      <c r="B184" s="23">
        <v>19</v>
      </c>
      <c r="C184" s="23">
        <v>3</v>
      </c>
      <c r="D184" s="23">
        <v>21</v>
      </c>
      <c r="E184" s="23">
        <v>819</v>
      </c>
      <c r="F184" s="23" t="s">
        <v>66</v>
      </c>
      <c r="G184" s="23" t="s">
        <v>29</v>
      </c>
      <c r="H184" s="23">
        <v>16140</v>
      </c>
      <c r="I184" s="23" t="s">
        <v>36</v>
      </c>
      <c r="J184" s="10" t="s">
        <v>69</v>
      </c>
      <c r="K184" s="10"/>
      <c r="L184" s="66"/>
      <c r="M184" s="264">
        <v>1758656.42</v>
      </c>
      <c r="N184" s="269">
        <v>462910</v>
      </c>
      <c r="O184" s="269">
        <v>998554.42</v>
      </c>
      <c r="P184" s="263">
        <f t="shared" si="49"/>
        <v>56.779391849603009</v>
      </c>
    </row>
    <row r="185" spans="1:16" ht="21.75" customHeight="1" x14ac:dyDescent="0.25">
      <c r="A185" s="274" t="s">
        <v>176</v>
      </c>
      <c r="B185" s="58"/>
      <c r="C185" s="58"/>
      <c r="D185" s="58"/>
      <c r="E185" s="58"/>
      <c r="F185" s="58"/>
      <c r="G185" s="58"/>
      <c r="H185" s="23"/>
      <c r="I185" s="58"/>
      <c r="J185" s="140"/>
      <c r="K185" s="148"/>
      <c r="L185" s="66"/>
      <c r="M185" s="264">
        <v>555644.42000000004</v>
      </c>
      <c r="N185" s="264"/>
      <c r="O185" s="264">
        <v>555644.42000000004</v>
      </c>
      <c r="P185" s="263">
        <f>O185/M185*100</f>
        <v>100</v>
      </c>
    </row>
    <row r="186" spans="1:16" ht="17.25" customHeight="1" x14ac:dyDescent="0.25">
      <c r="A186" s="133" t="s">
        <v>96</v>
      </c>
      <c r="B186" s="59"/>
      <c r="C186" s="59"/>
      <c r="D186" s="59"/>
      <c r="E186" s="59"/>
      <c r="F186" s="59"/>
      <c r="G186" s="59"/>
      <c r="H186" s="59"/>
      <c r="I186" s="59"/>
      <c r="J186" s="140"/>
      <c r="K186" s="148"/>
      <c r="L186" s="66">
        <v>2015</v>
      </c>
      <c r="M186" s="30">
        <f>M187+M188</f>
        <v>4028244.99</v>
      </c>
      <c r="N186" s="30">
        <f t="shared" ref="N186:O186" si="64">N187+N188</f>
        <v>504022</v>
      </c>
      <c r="O186" s="30">
        <f t="shared" si="64"/>
        <v>849546.99</v>
      </c>
      <c r="P186" s="263">
        <f t="shared" si="49"/>
        <v>21.089754771841719</v>
      </c>
    </row>
    <row r="187" spans="1:16" ht="53.25" customHeight="1" x14ac:dyDescent="0.25">
      <c r="A187" s="132" t="s">
        <v>237</v>
      </c>
      <c r="B187" s="58" t="s">
        <v>84</v>
      </c>
      <c r="C187" s="58" t="s">
        <v>16</v>
      </c>
      <c r="D187" s="58">
        <v>21</v>
      </c>
      <c r="E187" s="58" t="s">
        <v>28</v>
      </c>
      <c r="F187" s="58" t="s">
        <v>66</v>
      </c>
      <c r="G187" s="58" t="s">
        <v>29</v>
      </c>
      <c r="H187" s="23">
        <v>16140</v>
      </c>
      <c r="I187" s="58" t="s">
        <v>36</v>
      </c>
      <c r="J187" s="140" t="s">
        <v>69</v>
      </c>
      <c r="K187" s="148">
        <v>4</v>
      </c>
      <c r="L187" s="66"/>
      <c r="M187" s="264">
        <v>3178700</v>
      </c>
      <c r="N187" s="267"/>
      <c r="O187" s="267"/>
      <c r="P187" s="263">
        <f t="shared" ref="P187:P243" si="65">O187/M187*100</f>
        <v>0</v>
      </c>
    </row>
    <row r="188" spans="1:16" ht="36.75" customHeight="1" x14ac:dyDescent="0.25">
      <c r="A188" s="132" t="s">
        <v>238</v>
      </c>
      <c r="B188" s="58" t="s">
        <v>84</v>
      </c>
      <c r="C188" s="58" t="s">
        <v>16</v>
      </c>
      <c r="D188" s="58">
        <v>21</v>
      </c>
      <c r="E188" s="58" t="s">
        <v>28</v>
      </c>
      <c r="F188" s="58" t="s">
        <v>66</v>
      </c>
      <c r="G188" s="58" t="s">
        <v>29</v>
      </c>
      <c r="H188" s="23">
        <v>16140</v>
      </c>
      <c r="I188" s="58" t="s">
        <v>36</v>
      </c>
      <c r="J188" s="140"/>
      <c r="K188" s="148"/>
      <c r="L188" s="66"/>
      <c r="M188" s="264">
        <v>849544.99</v>
      </c>
      <c r="N188" s="269">
        <v>504022</v>
      </c>
      <c r="O188" s="269">
        <v>849546.99</v>
      </c>
      <c r="P188" s="263">
        <f t="shared" si="65"/>
        <v>100.00023542013943</v>
      </c>
    </row>
    <row r="189" spans="1:16" ht="19.5" customHeight="1" x14ac:dyDescent="0.25">
      <c r="A189" s="274" t="s">
        <v>176</v>
      </c>
      <c r="B189" s="58"/>
      <c r="C189" s="58"/>
      <c r="D189" s="58"/>
      <c r="E189" s="58"/>
      <c r="F189" s="58"/>
      <c r="G189" s="58"/>
      <c r="H189" s="23"/>
      <c r="I189" s="58"/>
      <c r="J189" s="140"/>
      <c r="K189" s="148"/>
      <c r="L189" s="66">
        <v>2018</v>
      </c>
      <c r="M189" s="264">
        <v>345524.99</v>
      </c>
      <c r="N189" s="267"/>
      <c r="O189" s="267">
        <v>345524.99</v>
      </c>
      <c r="P189" s="263">
        <f t="shared" si="65"/>
        <v>100</v>
      </c>
    </row>
    <row r="190" spans="1:16" x14ac:dyDescent="0.25">
      <c r="A190" s="133" t="s">
        <v>76</v>
      </c>
      <c r="B190" s="59"/>
      <c r="C190" s="59"/>
      <c r="D190" s="59"/>
      <c r="E190" s="59"/>
      <c r="F190" s="59"/>
      <c r="G190" s="59"/>
      <c r="H190" s="59"/>
      <c r="I190" s="59"/>
      <c r="J190" s="140"/>
      <c r="K190" s="148"/>
      <c r="L190" s="66"/>
      <c r="M190" s="30">
        <f>M191+M192</f>
        <v>6439054.3399999999</v>
      </c>
      <c r="N190" s="30">
        <f t="shared" ref="N190:O190" si="66">N191+N192</f>
        <v>0</v>
      </c>
      <c r="O190" s="30">
        <f t="shared" si="66"/>
        <v>783509.34</v>
      </c>
      <c r="P190" s="260">
        <f t="shared" si="65"/>
        <v>12.16808088002562</v>
      </c>
    </row>
    <row r="191" spans="1:16" ht="30.75" customHeight="1" x14ac:dyDescent="0.25">
      <c r="A191" s="132" t="s">
        <v>362</v>
      </c>
      <c r="B191" s="58" t="s">
        <v>84</v>
      </c>
      <c r="C191" s="58" t="s">
        <v>16</v>
      </c>
      <c r="D191" s="58">
        <v>21</v>
      </c>
      <c r="E191" s="58" t="s">
        <v>28</v>
      </c>
      <c r="F191" s="58" t="s">
        <v>66</v>
      </c>
      <c r="G191" s="58" t="s">
        <v>29</v>
      </c>
      <c r="H191" s="23">
        <v>16140</v>
      </c>
      <c r="I191" s="58" t="s">
        <v>36</v>
      </c>
      <c r="J191" s="140" t="s">
        <v>69</v>
      </c>
      <c r="K191" s="148">
        <v>5</v>
      </c>
      <c r="L191" s="66">
        <v>2015</v>
      </c>
      <c r="M191" s="264">
        <v>3760226</v>
      </c>
      <c r="N191" s="267"/>
      <c r="O191" s="265"/>
      <c r="P191" s="263">
        <f t="shared" si="65"/>
        <v>0</v>
      </c>
    </row>
    <row r="192" spans="1:16" ht="35.25" customHeight="1" x14ac:dyDescent="0.25">
      <c r="A192" s="132" t="s">
        <v>163</v>
      </c>
      <c r="B192" s="58" t="s">
        <v>84</v>
      </c>
      <c r="C192" s="58" t="s">
        <v>16</v>
      </c>
      <c r="D192" s="58">
        <v>21</v>
      </c>
      <c r="E192" s="58" t="s">
        <v>28</v>
      </c>
      <c r="F192" s="58" t="s">
        <v>66</v>
      </c>
      <c r="G192" s="58" t="s">
        <v>29</v>
      </c>
      <c r="H192" s="23">
        <v>16140</v>
      </c>
      <c r="I192" s="58" t="s">
        <v>36</v>
      </c>
      <c r="J192" s="140" t="s">
        <v>69</v>
      </c>
      <c r="K192" s="148"/>
      <c r="L192" s="66"/>
      <c r="M192" s="264">
        <v>2678828.34</v>
      </c>
      <c r="N192" s="269"/>
      <c r="O192" s="267">
        <v>783509.34</v>
      </c>
      <c r="P192" s="263">
        <f t="shared" si="65"/>
        <v>29.2482100588797</v>
      </c>
    </row>
    <row r="193" spans="1:16" ht="18" customHeight="1" x14ac:dyDescent="0.25">
      <c r="A193" s="274" t="s">
        <v>176</v>
      </c>
      <c r="B193" s="58"/>
      <c r="C193" s="58"/>
      <c r="D193" s="58"/>
      <c r="E193" s="58"/>
      <c r="F193" s="58"/>
      <c r="G193" s="58"/>
      <c r="H193" s="23"/>
      <c r="I193" s="58"/>
      <c r="J193" s="140"/>
      <c r="K193" s="148"/>
      <c r="L193" s="66"/>
      <c r="M193" s="267">
        <v>783509.34</v>
      </c>
      <c r="N193" s="267"/>
      <c r="O193" s="267">
        <v>783509.34</v>
      </c>
      <c r="P193" s="263">
        <f t="shared" si="65"/>
        <v>100</v>
      </c>
    </row>
    <row r="194" spans="1:16" ht="15.75" customHeight="1" x14ac:dyDescent="0.25">
      <c r="A194" s="85" t="s">
        <v>103</v>
      </c>
      <c r="B194" s="82" t="s">
        <v>104</v>
      </c>
      <c r="C194" s="82">
        <v>0</v>
      </c>
      <c r="D194" s="82"/>
      <c r="E194" s="159" t="s">
        <v>33</v>
      </c>
      <c r="F194" s="159" t="s">
        <v>33</v>
      </c>
      <c r="G194" s="159" t="s">
        <v>33</v>
      </c>
      <c r="H194" s="159" t="s">
        <v>33</v>
      </c>
      <c r="I194" s="159" t="s">
        <v>33</v>
      </c>
      <c r="J194" s="159"/>
      <c r="K194" s="159"/>
      <c r="L194" s="160"/>
      <c r="M194" s="163">
        <f>M195</f>
        <v>10000000</v>
      </c>
      <c r="N194" s="163">
        <f t="shared" ref="N194:O194" si="67">N195</f>
        <v>0</v>
      </c>
      <c r="O194" s="163">
        <f t="shared" si="67"/>
        <v>0</v>
      </c>
      <c r="P194" s="157">
        <f t="shared" si="65"/>
        <v>0</v>
      </c>
    </row>
    <row r="195" spans="1:16" ht="31.5" x14ac:dyDescent="0.25">
      <c r="A195" s="106" t="s">
        <v>239</v>
      </c>
      <c r="B195" s="107">
        <v>21</v>
      </c>
      <c r="C195" s="107">
        <v>0</v>
      </c>
      <c r="D195" s="107">
        <v>21</v>
      </c>
      <c r="E195" s="145"/>
      <c r="F195" s="145"/>
      <c r="G195" s="145"/>
      <c r="H195" s="145"/>
      <c r="I195" s="145"/>
      <c r="J195" s="145"/>
      <c r="K195" s="145"/>
      <c r="L195" s="69"/>
      <c r="M195" s="31">
        <f t="shared" ref="M195:O202" si="68">M196</f>
        <v>10000000</v>
      </c>
      <c r="N195" s="31">
        <f t="shared" si="68"/>
        <v>0</v>
      </c>
      <c r="O195" s="31">
        <f t="shared" si="68"/>
        <v>0</v>
      </c>
      <c r="P195" s="260">
        <f t="shared" si="65"/>
        <v>0</v>
      </c>
    </row>
    <row r="196" spans="1:16" ht="24" customHeight="1" x14ac:dyDescent="0.25">
      <c r="A196" s="106" t="s">
        <v>31</v>
      </c>
      <c r="B196" s="107" t="s">
        <v>104</v>
      </c>
      <c r="C196" s="107">
        <v>0</v>
      </c>
      <c r="D196" s="107">
        <v>21</v>
      </c>
      <c r="E196" s="107" t="s">
        <v>28</v>
      </c>
      <c r="F196" s="50" t="s">
        <v>33</v>
      </c>
      <c r="G196" s="50" t="s">
        <v>33</v>
      </c>
      <c r="H196" s="50" t="s">
        <v>33</v>
      </c>
      <c r="I196" s="50" t="s">
        <v>33</v>
      </c>
      <c r="J196" s="50"/>
      <c r="K196" s="50"/>
      <c r="L196" s="69">
        <v>2015</v>
      </c>
      <c r="M196" s="31">
        <f t="shared" si="68"/>
        <v>10000000</v>
      </c>
      <c r="N196" s="31">
        <f t="shared" si="68"/>
        <v>0</v>
      </c>
      <c r="O196" s="31">
        <f t="shared" si="68"/>
        <v>0</v>
      </c>
      <c r="P196" s="263">
        <f>O196/M196*100</f>
        <v>0</v>
      </c>
    </row>
    <row r="197" spans="1:16" ht="36" customHeight="1" x14ac:dyDescent="0.25">
      <c r="A197" s="106" t="s">
        <v>32</v>
      </c>
      <c r="B197" s="107">
        <v>21</v>
      </c>
      <c r="C197" s="107">
        <v>0</v>
      </c>
      <c r="D197" s="107">
        <v>21</v>
      </c>
      <c r="E197" s="107">
        <v>819</v>
      </c>
      <c r="F197" s="50"/>
      <c r="G197" s="50"/>
      <c r="H197" s="50"/>
      <c r="I197" s="50"/>
      <c r="J197" s="50"/>
      <c r="K197" s="50"/>
      <c r="L197" s="69"/>
      <c r="M197" s="31">
        <f t="shared" si="68"/>
        <v>10000000</v>
      </c>
      <c r="N197" s="31">
        <f t="shared" si="68"/>
        <v>0</v>
      </c>
      <c r="O197" s="31">
        <f t="shared" si="68"/>
        <v>0</v>
      </c>
      <c r="P197" s="263">
        <f t="shared" si="65"/>
        <v>0</v>
      </c>
    </row>
    <row r="198" spans="1:16" ht="18.75" customHeight="1" x14ac:dyDescent="0.25">
      <c r="A198" s="106" t="s">
        <v>105</v>
      </c>
      <c r="B198" s="107" t="s">
        <v>104</v>
      </c>
      <c r="C198" s="107">
        <v>0</v>
      </c>
      <c r="D198" s="107">
        <v>21</v>
      </c>
      <c r="E198" s="107" t="s">
        <v>28</v>
      </c>
      <c r="F198" s="107" t="s">
        <v>106</v>
      </c>
      <c r="G198" s="50" t="s">
        <v>33</v>
      </c>
      <c r="H198" s="50" t="s">
        <v>33</v>
      </c>
      <c r="I198" s="50" t="s">
        <v>33</v>
      </c>
      <c r="J198" s="50"/>
      <c r="K198" s="50"/>
      <c r="L198" s="69"/>
      <c r="M198" s="31">
        <f t="shared" si="68"/>
        <v>10000000</v>
      </c>
      <c r="N198" s="31">
        <f t="shared" si="68"/>
        <v>0</v>
      </c>
      <c r="O198" s="31">
        <f t="shared" si="68"/>
        <v>0</v>
      </c>
      <c r="P198" s="263">
        <f t="shared" si="65"/>
        <v>0</v>
      </c>
    </row>
    <row r="199" spans="1:16" s="81" customFormat="1" ht="27" customHeight="1" x14ac:dyDescent="0.25">
      <c r="A199" s="106" t="s">
        <v>107</v>
      </c>
      <c r="B199" s="107" t="s">
        <v>104</v>
      </c>
      <c r="C199" s="107">
        <v>0</v>
      </c>
      <c r="D199" s="107">
        <v>21</v>
      </c>
      <c r="E199" s="107" t="s">
        <v>28</v>
      </c>
      <c r="F199" s="107" t="s">
        <v>106</v>
      </c>
      <c r="G199" s="107" t="s">
        <v>48</v>
      </c>
      <c r="H199" s="50" t="s">
        <v>33</v>
      </c>
      <c r="I199" s="50" t="s">
        <v>33</v>
      </c>
      <c r="J199" s="50"/>
      <c r="K199" s="50"/>
      <c r="L199" s="92"/>
      <c r="M199" s="31">
        <f t="shared" si="68"/>
        <v>10000000</v>
      </c>
      <c r="N199" s="31">
        <f t="shared" si="68"/>
        <v>0</v>
      </c>
      <c r="O199" s="31">
        <f t="shared" si="68"/>
        <v>0</v>
      </c>
      <c r="P199" s="261">
        <f t="shared" si="65"/>
        <v>0</v>
      </c>
    </row>
    <row r="200" spans="1:16" ht="39.75" customHeight="1" x14ac:dyDescent="0.25">
      <c r="A200" s="106" t="s">
        <v>34</v>
      </c>
      <c r="B200" s="107" t="s">
        <v>104</v>
      </c>
      <c r="C200" s="107">
        <v>0</v>
      </c>
      <c r="D200" s="107">
        <v>21</v>
      </c>
      <c r="E200" s="107" t="s">
        <v>28</v>
      </c>
      <c r="F200" s="107" t="s">
        <v>106</v>
      </c>
      <c r="G200" s="107" t="s">
        <v>48</v>
      </c>
      <c r="H200" s="107">
        <v>11260</v>
      </c>
      <c r="I200" s="50" t="s">
        <v>33</v>
      </c>
      <c r="J200" s="50"/>
      <c r="K200" s="50"/>
      <c r="L200" s="32"/>
      <c r="M200" s="31">
        <f t="shared" si="68"/>
        <v>10000000</v>
      </c>
      <c r="N200" s="31">
        <f t="shared" si="68"/>
        <v>0</v>
      </c>
      <c r="O200" s="31">
        <f t="shared" si="68"/>
        <v>0</v>
      </c>
      <c r="P200" s="260">
        <f t="shared" si="65"/>
        <v>0</v>
      </c>
    </row>
    <row r="201" spans="1:16" ht="34.5" customHeight="1" x14ac:dyDescent="0.25">
      <c r="A201" s="106" t="s">
        <v>35</v>
      </c>
      <c r="B201" s="107" t="s">
        <v>104</v>
      </c>
      <c r="C201" s="107">
        <v>0</v>
      </c>
      <c r="D201" s="107">
        <v>21</v>
      </c>
      <c r="E201" s="107" t="s">
        <v>28</v>
      </c>
      <c r="F201" s="107" t="s">
        <v>106</v>
      </c>
      <c r="G201" s="107" t="s">
        <v>48</v>
      </c>
      <c r="H201" s="107">
        <v>11260</v>
      </c>
      <c r="I201" s="107" t="s">
        <v>36</v>
      </c>
      <c r="J201" s="107"/>
      <c r="K201" s="107"/>
      <c r="L201" s="32"/>
      <c r="M201" s="31">
        <f t="shared" si="68"/>
        <v>10000000</v>
      </c>
      <c r="N201" s="31">
        <f t="shared" si="68"/>
        <v>0</v>
      </c>
      <c r="O201" s="31">
        <f t="shared" si="68"/>
        <v>0</v>
      </c>
      <c r="P201" s="260">
        <f t="shared" si="65"/>
        <v>0</v>
      </c>
    </row>
    <row r="202" spans="1:16" x14ac:dyDescent="0.25">
      <c r="A202" s="106" t="s">
        <v>82</v>
      </c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7"/>
      <c r="M202" s="31">
        <f t="shared" si="68"/>
        <v>10000000</v>
      </c>
      <c r="N202" s="31">
        <f t="shared" si="68"/>
        <v>0</v>
      </c>
      <c r="O202" s="31">
        <f t="shared" si="68"/>
        <v>0</v>
      </c>
      <c r="P202" s="260">
        <f t="shared" si="65"/>
        <v>0</v>
      </c>
    </row>
    <row r="203" spans="1:16" ht="18.75" customHeight="1" x14ac:dyDescent="0.25">
      <c r="A203" s="135" t="s">
        <v>240</v>
      </c>
      <c r="B203" s="23" t="s">
        <v>104</v>
      </c>
      <c r="C203" s="23">
        <v>0</v>
      </c>
      <c r="D203" s="23">
        <v>21</v>
      </c>
      <c r="E203" s="23" t="s">
        <v>28</v>
      </c>
      <c r="F203" s="23">
        <v>10</v>
      </c>
      <c r="G203" s="23" t="s">
        <v>48</v>
      </c>
      <c r="H203" s="23">
        <v>11260</v>
      </c>
      <c r="I203" s="23" t="s">
        <v>36</v>
      </c>
      <c r="J203" s="119" t="s">
        <v>168</v>
      </c>
      <c r="K203" s="149">
        <v>932.3</v>
      </c>
      <c r="L203" s="17"/>
      <c r="M203" s="79">
        <v>10000000</v>
      </c>
      <c r="N203" s="265"/>
      <c r="O203" s="265"/>
      <c r="P203" s="260">
        <f t="shared" si="65"/>
        <v>0</v>
      </c>
    </row>
    <row r="204" spans="1:16" ht="30" customHeight="1" x14ac:dyDescent="0.25">
      <c r="A204" s="85" t="s">
        <v>108</v>
      </c>
      <c r="B204" s="82" t="s">
        <v>109</v>
      </c>
      <c r="C204" s="82">
        <v>0</v>
      </c>
      <c r="D204" s="82"/>
      <c r="E204" s="158" t="s">
        <v>33</v>
      </c>
      <c r="F204" s="158" t="s">
        <v>33</v>
      </c>
      <c r="G204" s="158" t="s">
        <v>33</v>
      </c>
      <c r="H204" s="158"/>
      <c r="I204" s="158" t="s">
        <v>33</v>
      </c>
      <c r="J204" s="159"/>
      <c r="K204" s="159"/>
      <c r="L204" s="164"/>
      <c r="M204" s="163">
        <f>M205</f>
        <v>80477346</v>
      </c>
      <c r="N204" s="163">
        <f t="shared" ref="N204:O207" si="69">N205</f>
        <v>16731488</v>
      </c>
      <c r="O204" s="163">
        <f t="shared" si="69"/>
        <v>45888486.369999997</v>
      </c>
      <c r="P204" s="98">
        <f t="shared" si="65"/>
        <v>57.020377349422034</v>
      </c>
    </row>
    <row r="205" spans="1:16" ht="26.25" customHeight="1" x14ac:dyDescent="0.25">
      <c r="A205" s="106" t="s">
        <v>241</v>
      </c>
      <c r="B205" s="107" t="s">
        <v>109</v>
      </c>
      <c r="C205" s="107">
        <v>0</v>
      </c>
      <c r="D205" s="107">
        <v>14</v>
      </c>
      <c r="E205" s="129"/>
      <c r="F205" s="129"/>
      <c r="G205" s="129"/>
      <c r="H205" s="129"/>
      <c r="I205" s="129"/>
      <c r="J205" s="145"/>
      <c r="K205" s="145"/>
      <c r="L205" s="17"/>
      <c r="M205" s="30">
        <f>M206</f>
        <v>80477346</v>
      </c>
      <c r="N205" s="30">
        <f t="shared" si="69"/>
        <v>16731488</v>
      </c>
      <c r="O205" s="30">
        <f t="shared" si="69"/>
        <v>45888486.369999997</v>
      </c>
      <c r="P205" s="260">
        <f t="shared" si="65"/>
        <v>57.020377349422034</v>
      </c>
    </row>
    <row r="206" spans="1:16" ht="21" customHeight="1" x14ac:dyDescent="0.25">
      <c r="A206" s="106" t="s">
        <v>31</v>
      </c>
      <c r="B206" s="107" t="s">
        <v>109</v>
      </c>
      <c r="C206" s="107">
        <v>0</v>
      </c>
      <c r="D206" s="107">
        <v>14</v>
      </c>
      <c r="E206" s="107">
        <v>819</v>
      </c>
      <c r="F206" s="107" t="s">
        <v>33</v>
      </c>
      <c r="G206" s="107" t="s">
        <v>33</v>
      </c>
      <c r="H206" s="107" t="s">
        <v>33</v>
      </c>
      <c r="I206" s="107" t="s">
        <v>33</v>
      </c>
      <c r="J206" s="50"/>
      <c r="K206" s="50"/>
      <c r="L206" s="17"/>
      <c r="M206" s="30">
        <f>M207</f>
        <v>80477346</v>
      </c>
      <c r="N206" s="30">
        <f t="shared" si="69"/>
        <v>16731488</v>
      </c>
      <c r="O206" s="30">
        <f t="shared" si="69"/>
        <v>45888486.369999997</v>
      </c>
      <c r="P206" s="260">
        <f t="shared" si="65"/>
        <v>57.020377349422034</v>
      </c>
    </row>
    <row r="207" spans="1:16" ht="30.75" customHeight="1" x14ac:dyDescent="0.25">
      <c r="A207" s="106" t="s">
        <v>32</v>
      </c>
      <c r="B207" s="107">
        <v>25</v>
      </c>
      <c r="C207" s="107">
        <v>0</v>
      </c>
      <c r="D207" s="107">
        <v>14</v>
      </c>
      <c r="E207" s="107">
        <v>819</v>
      </c>
      <c r="F207" s="107"/>
      <c r="G207" s="107"/>
      <c r="H207" s="107"/>
      <c r="I207" s="107"/>
      <c r="J207" s="50"/>
      <c r="K207" s="50"/>
      <c r="L207" s="18"/>
      <c r="M207" s="30">
        <f>M208</f>
        <v>80477346</v>
      </c>
      <c r="N207" s="30">
        <f t="shared" si="69"/>
        <v>16731488</v>
      </c>
      <c r="O207" s="30">
        <f t="shared" si="69"/>
        <v>45888486.369999997</v>
      </c>
      <c r="P207" s="263">
        <f t="shared" si="65"/>
        <v>57.020377349422034</v>
      </c>
    </row>
    <row r="208" spans="1:16" ht="15.75" customHeight="1" x14ac:dyDescent="0.25">
      <c r="A208" s="106" t="s">
        <v>110</v>
      </c>
      <c r="B208" s="107" t="s">
        <v>109</v>
      </c>
      <c r="C208" s="107">
        <v>0</v>
      </c>
      <c r="D208" s="107">
        <v>14</v>
      </c>
      <c r="E208" s="107" t="s">
        <v>28</v>
      </c>
      <c r="F208" s="107" t="s">
        <v>111</v>
      </c>
      <c r="G208" s="107" t="s">
        <v>33</v>
      </c>
      <c r="H208" s="107" t="s">
        <v>33</v>
      </c>
      <c r="I208" s="107" t="s">
        <v>33</v>
      </c>
      <c r="J208" s="50"/>
      <c r="K208" s="50"/>
      <c r="L208" s="17"/>
      <c r="M208" s="30">
        <f>M209+M221</f>
        <v>80477346</v>
      </c>
      <c r="N208" s="30">
        <f t="shared" ref="N208:O208" si="70">N209+N221</f>
        <v>16731488</v>
      </c>
      <c r="O208" s="30">
        <f t="shared" si="70"/>
        <v>45888486.369999997</v>
      </c>
      <c r="P208" s="263">
        <f t="shared" si="65"/>
        <v>57.020377349422034</v>
      </c>
    </row>
    <row r="209" spans="1:16" x14ac:dyDescent="0.25">
      <c r="A209" s="106" t="s">
        <v>112</v>
      </c>
      <c r="B209" s="107" t="s">
        <v>109</v>
      </c>
      <c r="C209" s="107">
        <v>0</v>
      </c>
      <c r="D209" s="107">
        <v>14</v>
      </c>
      <c r="E209" s="107" t="s">
        <v>28</v>
      </c>
      <c r="F209" s="107" t="s">
        <v>111</v>
      </c>
      <c r="G209" s="107" t="s">
        <v>30</v>
      </c>
      <c r="H209" s="107" t="s">
        <v>33</v>
      </c>
      <c r="I209" s="107" t="s">
        <v>33</v>
      </c>
      <c r="J209" s="50"/>
      <c r="K209" s="50"/>
      <c r="L209" s="32"/>
      <c r="M209" s="31">
        <f>M210</f>
        <v>64732246</v>
      </c>
      <c r="N209" s="31">
        <f t="shared" ref="N209:O210" si="71">N210</f>
        <v>15608145</v>
      </c>
      <c r="O209" s="31">
        <f t="shared" si="71"/>
        <v>35889325.799999997</v>
      </c>
      <c r="P209" s="260">
        <f t="shared" si="65"/>
        <v>55.442732204904488</v>
      </c>
    </row>
    <row r="210" spans="1:16" ht="36" customHeight="1" x14ac:dyDescent="0.25">
      <c r="A210" s="106" t="s">
        <v>34</v>
      </c>
      <c r="B210" s="107" t="s">
        <v>109</v>
      </c>
      <c r="C210" s="107">
        <v>0</v>
      </c>
      <c r="D210" s="107">
        <v>14</v>
      </c>
      <c r="E210" s="107" t="s">
        <v>28</v>
      </c>
      <c r="F210" s="107" t="s">
        <v>111</v>
      </c>
      <c r="G210" s="107" t="s">
        <v>30</v>
      </c>
      <c r="H210" s="107">
        <v>11260</v>
      </c>
      <c r="I210" s="107" t="s">
        <v>33</v>
      </c>
      <c r="J210" s="50"/>
      <c r="K210" s="50"/>
      <c r="L210" s="32"/>
      <c r="M210" s="31">
        <f>M211</f>
        <v>64732246</v>
      </c>
      <c r="N210" s="31">
        <f t="shared" si="71"/>
        <v>15608145</v>
      </c>
      <c r="O210" s="31">
        <f t="shared" si="71"/>
        <v>35889325.799999997</v>
      </c>
      <c r="P210" s="260">
        <f t="shared" si="65"/>
        <v>55.442732204904488</v>
      </c>
    </row>
    <row r="211" spans="1:16" ht="31.5" x14ac:dyDescent="0.25">
      <c r="A211" s="106" t="s">
        <v>35</v>
      </c>
      <c r="B211" s="107" t="s">
        <v>109</v>
      </c>
      <c r="C211" s="107">
        <v>0</v>
      </c>
      <c r="D211" s="107">
        <v>14</v>
      </c>
      <c r="E211" s="107" t="s">
        <v>28</v>
      </c>
      <c r="F211" s="107" t="s">
        <v>111</v>
      </c>
      <c r="G211" s="107" t="s">
        <v>30</v>
      </c>
      <c r="H211" s="107">
        <v>11260</v>
      </c>
      <c r="I211" s="107" t="s">
        <v>36</v>
      </c>
      <c r="J211" s="107"/>
      <c r="K211" s="107"/>
      <c r="L211" s="20"/>
      <c r="M211" s="31">
        <f>M212+M214+M216+M218+M219+M220</f>
        <v>64732246</v>
      </c>
      <c r="N211" s="31">
        <f t="shared" ref="N211:O211" si="72">N212+N214+N216+N218+N219+N220</f>
        <v>15608145</v>
      </c>
      <c r="O211" s="31">
        <f t="shared" si="72"/>
        <v>35889325.799999997</v>
      </c>
      <c r="P211" s="260">
        <f t="shared" si="65"/>
        <v>55.442732204904488</v>
      </c>
    </row>
    <row r="212" spans="1:16" ht="18.75" customHeight="1" x14ac:dyDescent="0.25">
      <c r="A212" s="127" t="s">
        <v>242</v>
      </c>
      <c r="B212" s="23" t="s">
        <v>109</v>
      </c>
      <c r="C212" s="23">
        <v>0</v>
      </c>
      <c r="D212" s="23">
        <v>14</v>
      </c>
      <c r="E212" s="23" t="s">
        <v>28</v>
      </c>
      <c r="F212" s="23" t="s">
        <v>111</v>
      </c>
      <c r="G212" s="23" t="s">
        <v>30</v>
      </c>
      <c r="H212" s="23">
        <v>11260</v>
      </c>
      <c r="I212" s="23" t="s">
        <v>36</v>
      </c>
      <c r="J212" s="88" t="s">
        <v>113</v>
      </c>
      <c r="K212" s="10">
        <v>48</v>
      </c>
      <c r="L212" s="8"/>
      <c r="M212" s="79">
        <v>6902800</v>
      </c>
      <c r="N212" s="267"/>
      <c r="O212" s="267">
        <v>3900000</v>
      </c>
      <c r="P212" s="263">
        <f t="shared" si="65"/>
        <v>56.498812076258908</v>
      </c>
    </row>
    <row r="213" spans="1:16" ht="18" customHeight="1" x14ac:dyDescent="0.25">
      <c r="A213" s="274" t="s">
        <v>176</v>
      </c>
      <c r="B213" s="58"/>
      <c r="C213" s="58"/>
      <c r="D213" s="58"/>
      <c r="E213" s="58"/>
      <c r="F213" s="58"/>
      <c r="G213" s="58"/>
      <c r="H213" s="23"/>
      <c r="I213" s="58"/>
      <c r="J213" s="140"/>
      <c r="K213" s="148"/>
      <c r="L213" s="69"/>
      <c r="M213" s="267">
        <v>3900000</v>
      </c>
      <c r="N213" s="267"/>
      <c r="O213" s="267">
        <v>3900000</v>
      </c>
      <c r="P213" s="263">
        <f t="shared" si="65"/>
        <v>100</v>
      </c>
    </row>
    <row r="214" spans="1:16" ht="18" customHeight="1" x14ac:dyDescent="0.25">
      <c r="A214" s="127" t="s">
        <v>243</v>
      </c>
      <c r="B214" s="23" t="s">
        <v>109</v>
      </c>
      <c r="C214" s="23">
        <v>0</v>
      </c>
      <c r="D214" s="23">
        <v>14</v>
      </c>
      <c r="E214" s="23" t="s">
        <v>28</v>
      </c>
      <c r="F214" s="23" t="s">
        <v>111</v>
      </c>
      <c r="G214" s="23" t="s">
        <v>30</v>
      </c>
      <c r="H214" s="23">
        <v>11260</v>
      </c>
      <c r="I214" s="23" t="s">
        <v>36</v>
      </c>
      <c r="J214" s="88" t="s">
        <v>113</v>
      </c>
      <c r="K214" s="88">
        <v>48</v>
      </c>
      <c r="L214" s="65"/>
      <c r="M214" s="79">
        <v>8500000</v>
      </c>
      <c r="N214" s="267">
        <v>12685</v>
      </c>
      <c r="O214" s="267">
        <v>2423865.12</v>
      </c>
      <c r="P214" s="263">
        <f t="shared" si="65"/>
        <v>28.516060235294123</v>
      </c>
    </row>
    <row r="215" spans="1:16" ht="16.5" customHeight="1" x14ac:dyDescent="0.25">
      <c r="A215" s="274" t="s">
        <v>176</v>
      </c>
      <c r="B215" s="23"/>
      <c r="C215" s="23"/>
      <c r="D215" s="23"/>
      <c r="E215" s="23"/>
      <c r="F215" s="23"/>
      <c r="G215" s="23"/>
      <c r="H215" s="23"/>
      <c r="I215" s="23"/>
      <c r="J215" s="88"/>
      <c r="K215" s="10"/>
      <c r="L215" s="65"/>
      <c r="M215" s="79">
        <v>2423865.12</v>
      </c>
      <c r="N215" s="267"/>
      <c r="O215" s="267">
        <v>2423865.12</v>
      </c>
      <c r="P215" s="263">
        <f t="shared" si="65"/>
        <v>100</v>
      </c>
    </row>
    <row r="216" spans="1:16" ht="15.75" customHeight="1" x14ac:dyDescent="0.25">
      <c r="A216" s="127" t="s">
        <v>244</v>
      </c>
      <c r="B216" s="23" t="s">
        <v>109</v>
      </c>
      <c r="C216" s="23">
        <v>0</v>
      </c>
      <c r="D216" s="23">
        <v>14</v>
      </c>
      <c r="E216" s="23" t="s">
        <v>28</v>
      </c>
      <c r="F216" s="23" t="s">
        <v>111</v>
      </c>
      <c r="G216" s="23" t="s">
        <v>30</v>
      </c>
      <c r="H216" s="23">
        <v>11260</v>
      </c>
      <c r="I216" s="23" t="s">
        <v>36</v>
      </c>
      <c r="J216" s="88" t="s">
        <v>114</v>
      </c>
      <c r="K216" s="88">
        <v>9157.2999999999993</v>
      </c>
      <c r="L216" s="65"/>
      <c r="M216" s="79">
        <v>39170980</v>
      </c>
      <c r="N216" s="267">
        <v>15595460</v>
      </c>
      <c r="O216" s="267">
        <v>29565460.68</v>
      </c>
      <c r="P216" s="263">
        <f t="shared" si="65"/>
        <v>75.477970375007203</v>
      </c>
    </row>
    <row r="217" spans="1:16" ht="18" customHeight="1" x14ac:dyDescent="0.25">
      <c r="A217" s="274" t="s">
        <v>176</v>
      </c>
      <c r="B217" s="58"/>
      <c r="C217" s="58"/>
      <c r="D217" s="58"/>
      <c r="E217" s="58"/>
      <c r="F217" s="58"/>
      <c r="G217" s="58"/>
      <c r="H217" s="23"/>
      <c r="I217" s="58"/>
      <c r="J217" s="140"/>
      <c r="K217" s="148"/>
      <c r="L217" s="69"/>
      <c r="M217" s="264">
        <v>13970000.68</v>
      </c>
      <c r="N217" s="267"/>
      <c r="O217" s="264">
        <v>13970000.68</v>
      </c>
      <c r="P217" s="263">
        <f t="shared" si="65"/>
        <v>100</v>
      </c>
    </row>
    <row r="218" spans="1:16" ht="30" customHeight="1" x14ac:dyDescent="0.25">
      <c r="A218" s="127" t="s">
        <v>166</v>
      </c>
      <c r="B218" s="120" t="s">
        <v>109</v>
      </c>
      <c r="C218" s="120">
        <v>0</v>
      </c>
      <c r="D218" s="120">
        <v>14</v>
      </c>
      <c r="E218" s="120" t="s">
        <v>28</v>
      </c>
      <c r="F218" s="120" t="s">
        <v>111</v>
      </c>
      <c r="G218" s="120" t="s">
        <v>30</v>
      </c>
      <c r="H218" s="23">
        <v>11260</v>
      </c>
      <c r="I218" s="120" t="s">
        <v>36</v>
      </c>
      <c r="J218" s="88" t="s">
        <v>168</v>
      </c>
      <c r="K218" s="10">
        <v>2636.11</v>
      </c>
      <c r="L218" s="7"/>
      <c r="M218" s="79">
        <v>4708466</v>
      </c>
      <c r="N218" s="267"/>
      <c r="O218" s="267"/>
      <c r="P218" s="263">
        <f t="shared" si="65"/>
        <v>0</v>
      </c>
    </row>
    <row r="219" spans="1:16" ht="17.25" customHeight="1" x14ac:dyDescent="0.25">
      <c r="A219" s="127" t="s">
        <v>245</v>
      </c>
      <c r="B219" s="120">
        <v>25</v>
      </c>
      <c r="C219" s="120">
        <v>0</v>
      </c>
      <c r="D219" s="120">
        <v>14</v>
      </c>
      <c r="E219" s="120" t="s">
        <v>28</v>
      </c>
      <c r="F219" s="120" t="s">
        <v>111</v>
      </c>
      <c r="G219" s="120" t="s">
        <v>30</v>
      </c>
      <c r="H219" s="23">
        <v>11260</v>
      </c>
      <c r="I219" s="120" t="s">
        <v>36</v>
      </c>
      <c r="J219" s="88" t="s">
        <v>170</v>
      </c>
      <c r="K219" s="10">
        <v>48</v>
      </c>
      <c r="L219" s="7"/>
      <c r="M219" s="79">
        <v>450000</v>
      </c>
      <c r="N219" s="267"/>
      <c r="O219" s="267"/>
      <c r="P219" s="263">
        <f t="shared" si="65"/>
        <v>0</v>
      </c>
    </row>
    <row r="220" spans="1:16" ht="18" customHeight="1" x14ac:dyDescent="0.25">
      <c r="A220" s="127" t="s">
        <v>246</v>
      </c>
      <c r="B220" s="120">
        <v>25</v>
      </c>
      <c r="C220" s="120">
        <v>0</v>
      </c>
      <c r="D220" s="120">
        <v>14</v>
      </c>
      <c r="E220" s="120" t="s">
        <v>28</v>
      </c>
      <c r="F220" s="120" t="s">
        <v>111</v>
      </c>
      <c r="G220" s="120" t="s">
        <v>30</v>
      </c>
      <c r="H220" s="23">
        <v>11260</v>
      </c>
      <c r="I220" s="120" t="s">
        <v>36</v>
      </c>
      <c r="J220" s="88" t="s">
        <v>168</v>
      </c>
      <c r="K220" s="10">
        <v>6869</v>
      </c>
      <c r="L220" s="8"/>
      <c r="M220" s="79">
        <v>5000000</v>
      </c>
      <c r="N220" s="267"/>
      <c r="O220" s="267"/>
      <c r="P220" s="263">
        <f t="shared" si="65"/>
        <v>0</v>
      </c>
    </row>
    <row r="221" spans="1:16" ht="19.5" customHeight="1" x14ac:dyDescent="0.25">
      <c r="A221" s="106" t="s">
        <v>115</v>
      </c>
      <c r="B221" s="107" t="s">
        <v>109</v>
      </c>
      <c r="C221" s="107">
        <v>0</v>
      </c>
      <c r="D221" s="107">
        <v>14</v>
      </c>
      <c r="E221" s="107" t="s">
        <v>28</v>
      </c>
      <c r="F221" s="107" t="s">
        <v>111</v>
      </c>
      <c r="G221" s="107" t="s">
        <v>48</v>
      </c>
      <c r="H221" s="107" t="s">
        <v>33</v>
      </c>
      <c r="I221" s="107" t="s">
        <v>33</v>
      </c>
      <c r="J221" s="50"/>
      <c r="K221" s="50"/>
      <c r="L221" s="66"/>
      <c r="M221" s="31">
        <f>M222</f>
        <v>15745100</v>
      </c>
      <c r="N221" s="31">
        <f t="shared" ref="N221:O223" si="73">N222</f>
        <v>1123343</v>
      </c>
      <c r="O221" s="31">
        <f t="shared" si="73"/>
        <v>9999160.5700000003</v>
      </c>
      <c r="P221" s="260">
        <f t="shared" si="65"/>
        <v>63.506491352865332</v>
      </c>
    </row>
    <row r="222" spans="1:16" ht="33" customHeight="1" x14ac:dyDescent="0.25">
      <c r="A222" s="106" t="s">
        <v>34</v>
      </c>
      <c r="B222" s="107" t="s">
        <v>109</v>
      </c>
      <c r="C222" s="107">
        <v>0</v>
      </c>
      <c r="D222" s="107">
        <v>14</v>
      </c>
      <c r="E222" s="107" t="s">
        <v>28</v>
      </c>
      <c r="F222" s="107" t="s">
        <v>111</v>
      </c>
      <c r="G222" s="107" t="s">
        <v>48</v>
      </c>
      <c r="H222" s="107">
        <v>11260</v>
      </c>
      <c r="I222" s="107" t="s">
        <v>33</v>
      </c>
      <c r="J222" s="50"/>
      <c r="K222" s="50"/>
      <c r="L222" s="66"/>
      <c r="M222" s="31">
        <f>M223</f>
        <v>15745100</v>
      </c>
      <c r="N222" s="31">
        <f t="shared" si="73"/>
        <v>1123343</v>
      </c>
      <c r="O222" s="31">
        <f t="shared" si="73"/>
        <v>9999160.5700000003</v>
      </c>
      <c r="P222" s="260">
        <f t="shared" si="65"/>
        <v>63.506491352865332</v>
      </c>
    </row>
    <row r="223" spans="1:16" ht="38.25" customHeight="1" x14ac:dyDescent="0.25">
      <c r="A223" s="106" t="s">
        <v>35</v>
      </c>
      <c r="B223" s="107" t="s">
        <v>109</v>
      </c>
      <c r="C223" s="107">
        <v>0</v>
      </c>
      <c r="D223" s="107">
        <v>14</v>
      </c>
      <c r="E223" s="107" t="s">
        <v>28</v>
      </c>
      <c r="F223" s="107" t="s">
        <v>111</v>
      </c>
      <c r="G223" s="107" t="s">
        <v>48</v>
      </c>
      <c r="H223" s="107">
        <v>11260</v>
      </c>
      <c r="I223" s="107" t="s">
        <v>36</v>
      </c>
      <c r="J223" s="107"/>
      <c r="K223" s="107"/>
      <c r="L223" s="66">
        <v>2015</v>
      </c>
      <c r="M223" s="31">
        <f>M224</f>
        <v>15745100</v>
      </c>
      <c r="N223" s="31">
        <f t="shared" si="73"/>
        <v>1123343</v>
      </c>
      <c r="O223" s="31">
        <f t="shared" si="73"/>
        <v>9999160.5700000003</v>
      </c>
      <c r="P223" s="263">
        <f t="shared" si="65"/>
        <v>63.506491352865332</v>
      </c>
    </row>
    <row r="224" spans="1:16" ht="17.25" customHeight="1" x14ac:dyDescent="0.25">
      <c r="A224" s="128" t="s">
        <v>247</v>
      </c>
      <c r="B224" s="23" t="s">
        <v>109</v>
      </c>
      <c r="C224" s="23">
        <v>0</v>
      </c>
      <c r="D224" s="23">
        <v>14</v>
      </c>
      <c r="E224" s="23" t="s">
        <v>28</v>
      </c>
      <c r="F224" s="23" t="s">
        <v>111</v>
      </c>
      <c r="G224" s="23" t="s">
        <v>48</v>
      </c>
      <c r="H224" s="23">
        <v>11260</v>
      </c>
      <c r="I224" s="23" t="s">
        <v>36</v>
      </c>
      <c r="J224" s="88" t="s">
        <v>113</v>
      </c>
      <c r="K224" s="10">
        <v>24</v>
      </c>
      <c r="L224" s="66"/>
      <c r="M224" s="79">
        <v>15745100</v>
      </c>
      <c r="N224" s="267">
        <v>1123343</v>
      </c>
      <c r="O224" s="267">
        <v>9999160.5700000003</v>
      </c>
      <c r="P224" s="263">
        <f t="shared" si="65"/>
        <v>63.506491352865332</v>
      </c>
    </row>
    <row r="225" spans="1:16" ht="18" customHeight="1" x14ac:dyDescent="0.25">
      <c r="A225" s="274" t="s">
        <v>176</v>
      </c>
      <c r="B225" s="58"/>
      <c r="C225" s="58"/>
      <c r="D225" s="58"/>
      <c r="E225" s="58"/>
      <c r="F225" s="58"/>
      <c r="G225" s="58"/>
      <c r="H225" s="23"/>
      <c r="I225" s="58"/>
      <c r="J225" s="140"/>
      <c r="K225" s="148"/>
      <c r="L225" s="69"/>
      <c r="M225" s="267">
        <v>9999160.5700000003</v>
      </c>
      <c r="N225" s="267"/>
      <c r="O225" s="267">
        <v>9999160.5700000003</v>
      </c>
      <c r="P225" s="263">
        <f t="shared" si="65"/>
        <v>100</v>
      </c>
    </row>
    <row r="226" spans="1:16" ht="27" customHeight="1" x14ac:dyDescent="0.25">
      <c r="A226" s="106" t="s">
        <v>248</v>
      </c>
      <c r="B226" s="107" t="s">
        <v>109</v>
      </c>
      <c r="C226" s="107">
        <v>0</v>
      </c>
      <c r="D226" s="107">
        <v>14</v>
      </c>
      <c r="E226" s="107">
        <v>825</v>
      </c>
      <c r="F226" s="23"/>
      <c r="G226" s="23"/>
      <c r="H226" s="23"/>
      <c r="I226" s="23"/>
      <c r="J226" s="88"/>
      <c r="K226" s="10"/>
      <c r="L226" s="66">
        <v>2016</v>
      </c>
      <c r="M226" s="161">
        <f>M227</f>
        <v>100000</v>
      </c>
      <c r="N226" s="161">
        <f t="shared" ref="N226:O230" si="74">N227</f>
        <v>0</v>
      </c>
      <c r="O226" s="161">
        <f t="shared" si="74"/>
        <v>0</v>
      </c>
      <c r="P226" s="25">
        <f t="shared" si="65"/>
        <v>0</v>
      </c>
    </row>
    <row r="227" spans="1:16" ht="27" customHeight="1" x14ac:dyDescent="0.25">
      <c r="A227" s="106" t="s">
        <v>249</v>
      </c>
      <c r="B227" s="107">
        <v>25</v>
      </c>
      <c r="C227" s="107">
        <v>0</v>
      </c>
      <c r="D227" s="107">
        <v>14</v>
      </c>
      <c r="E227" s="107">
        <v>825</v>
      </c>
      <c r="F227" s="23"/>
      <c r="G227" s="23"/>
      <c r="H227" s="23"/>
      <c r="I227" s="23"/>
      <c r="J227" s="88"/>
      <c r="K227" s="10"/>
      <c r="L227" s="66"/>
      <c r="M227" s="161">
        <f>M228</f>
        <v>100000</v>
      </c>
      <c r="N227" s="161">
        <f t="shared" si="74"/>
        <v>0</v>
      </c>
      <c r="O227" s="161">
        <f t="shared" si="74"/>
        <v>0</v>
      </c>
      <c r="P227" s="28">
        <f t="shared" si="65"/>
        <v>0</v>
      </c>
    </row>
    <row r="228" spans="1:16" ht="16.5" customHeight="1" x14ac:dyDescent="0.25">
      <c r="A228" s="106" t="s">
        <v>110</v>
      </c>
      <c r="B228" s="107" t="s">
        <v>109</v>
      </c>
      <c r="C228" s="107">
        <v>0</v>
      </c>
      <c r="D228" s="107">
        <v>14</v>
      </c>
      <c r="E228" s="107">
        <v>825</v>
      </c>
      <c r="F228" s="107" t="s">
        <v>111</v>
      </c>
      <c r="G228" s="107" t="s">
        <v>33</v>
      </c>
      <c r="H228" s="107" t="s">
        <v>33</v>
      </c>
      <c r="I228" s="107" t="s">
        <v>33</v>
      </c>
      <c r="J228" s="50"/>
      <c r="K228" s="50"/>
      <c r="L228" s="66"/>
      <c r="M228" s="161">
        <f>M229</f>
        <v>100000</v>
      </c>
      <c r="N228" s="161">
        <f t="shared" si="74"/>
        <v>0</v>
      </c>
      <c r="O228" s="161">
        <f t="shared" si="74"/>
        <v>0</v>
      </c>
      <c r="P228" s="28">
        <f t="shared" si="65"/>
        <v>0</v>
      </c>
    </row>
    <row r="229" spans="1:16" ht="26.25" customHeight="1" x14ac:dyDescent="0.25">
      <c r="A229" s="106" t="s">
        <v>115</v>
      </c>
      <c r="B229" s="107" t="s">
        <v>109</v>
      </c>
      <c r="C229" s="107">
        <v>0</v>
      </c>
      <c r="D229" s="107">
        <v>14</v>
      </c>
      <c r="E229" s="107">
        <v>825</v>
      </c>
      <c r="F229" s="107" t="s">
        <v>111</v>
      </c>
      <c r="G229" s="107" t="s">
        <v>48</v>
      </c>
      <c r="H229" s="107" t="s">
        <v>33</v>
      </c>
      <c r="I229" s="107" t="s">
        <v>33</v>
      </c>
      <c r="J229" s="88"/>
      <c r="K229" s="10"/>
      <c r="L229" s="66">
        <v>2015</v>
      </c>
      <c r="M229" s="161">
        <f>M230</f>
        <v>100000</v>
      </c>
      <c r="N229" s="161">
        <f t="shared" si="74"/>
        <v>0</v>
      </c>
      <c r="O229" s="161">
        <f t="shared" si="74"/>
        <v>0</v>
      </c>
      <c r="P229" s="25">
        <f t="shared" si="65"/>
        <v>0</v>
      </c>
    </row>
    <row r="230" spans="1:16" ht="31.5" x14ac:dyDescent="0.25">
      <c r="A230" s="106" t="s">
        <v>34</v>
      </c>
      <c r="B230" s="107" t="s">
        <v>109</v>
      </c>
      <c r="C230" s="107">
        <v>0</v>
      </c>
      <c r="D230" s="107">
        <v>14</v>
      </c>
      <c r="E230" s="107">
        <v>825</v>
      </c>
      <c r="F230" s="107" t="s">
        <v>111</v>
      </c>
      <c r="G230" s="107" t="s">
        <v>48</v>
      </c>
      <c r="H230" s="107">
        <v>1411260</v>
      </c>
      <c r="I230" s="107" t="s">
        <v>33</v>
      </c>
      <c r="J230" s="88"/>
      <c r="K230" s="10"/>
      <c r="L230" s="66"/>
      <c r="M230" s="161">
        <f>M231</f>
        <v>100000</v>
      </c>
      <c r="N230" s="161">
        <f t="shared" si="74"/>
        <v>0</v>
      </c>
      <c r="O230" s="161">
        <f t="shared" si="74"/>
        <v>0</v>
      </c>
      <c r="P230" s="25">
        <f t="shared" si="65"/>
        <v>0</v>
      </c>
    </row>
    <row r="231" spans="1:16" ht="15.75" customHeight="1" x14ac:dyDescent="0.25">
      <c r="A231" s="106" t="s">
        <v>45</v>
      </c>
      <c r="B231" s="107" t="s">
        <v>109</v>
      </c>
      <c r="C231" s="107">
        <v>0</v>
      </c>
      <c r="D231" s="107">
        <v>14</v>
      </c>
      <c r="E231" s="107">
        <v>825</v>
      </c>
      <c r="F231" s="107" t="s">
        <v>111</v>
      </c>
      <c r="G231" s="107" t="s">
        <v>48</v>
      </c>
      <c r="H231" s="107">
        <v>1411260</v>
      </c>
      <c r="I231" s="107">
        <v>465</v>
      </c>
      <c r="J231" s="88"/>
      <c r="K231" s="10"/>
      <c r="L231" s="66">
        <v>2015</v>
      </c>
      <c r="M231" s="161">
        <f>M232+M233</f>
        <v>100000</v>
      </c>
      <c r="N231" s="161">
        <f t="shared" ref="N231:O231" si="75">N232+N233</f>
        <v>0</v>
      </c>
      <c r="O231" s="161">
        <f t="shared" si="75"/>
        <v>0</v>
      </c>
      <c r="P231" s="25">
        <f t="shared" si="65"/>
        <v>0</v>
      </c>
    </row>
    <row r="232" spans="1:16" s="4" customFormat="1" ht="31.5" x14ac:dyDescent="0.25">
      <c r="A232" s="128" t="s">
        <v>250</v>
      </c>
      <c r="B232" s="23" t="s">
        <v>109</v>
      </c>
      <c r="C232" s="23">
        <v>0</v>
      </c>
      <c r="D232" s="23">
        <v>14</v>
      </c>
      <c r="E232" s="23">
        <v>825</v>
      </c>
      <c r="F232" s="23" t="s">
        <v>111</v>
      </c>
      <c r="G232" s="23" t="s">
        <v>48</v>
      </c>
      <c r="H232" s="23">
        <v>1411260</v>
      </c>
      <c r="I232" s="23">
        <v>465</v>
      </c>
      <c r="J232" s="88"/>
      <c r="K232" s="10"/>
      <c r="L232" s="71"/>
      <c r="M232" s="162">
        <v>50000</v>
      </c>
      <c r="N232" s="27"/>
      <c r="O232" s="27"/>
      <c r="P232" s="28">
        <f t="shared" si="65"/>
        <v>0</v>
      </c>
    </row>
    <row r="233" spans="1:16" ht="18" customHeight="1" x14ac:dyDescent="0.25">
      <c r="A233" s="128" t="s">
        <v>251</v>
      </c>
      <c r="B233" s="23">
        <v>25</v>
      </c>
      <c r="C233" s="23">
        <v>0</v>
      </c>
      <c r="D233" s="23">
        <v>14</v>
      </c>
      <c r="E233" s="23">
        <v>825</v>
      </c>
      <c r="F233" s="23" t="s">
        <v>111</v>
      </c>
      <c r="G233" s="23" t="s">
        <v>48</v>
      </c>
      <c r="H233" s="23">
        <v>1411260</v>
      </c>
      <c r="I233" s="23">
        <v>465</v>
      </c>
      <c r="J233" s="88" t="s">
        <v>59</v>
      </c>
      <c r="K233" s="10">
        <v>260</v>
      </c>
      <c r="L233" s="66">
        <v>2018</v>
      </c>
      <c r="M233" s="162">
        <v>50000</v>
      </c>
      <c r="N233" s="24"/>
      <c r="O233" s="24"/>
      <c r="P233" s="25">
        <f t="shared" si="65"/>
        <v>0</v>
      </c>
    </row>
    <row r="234" spans="1:16" ht="35.25" customHeight="1" x14ac:dyDescent="0.25">
      <c r="A234" s="89" t="s">
        <v>252</v>
      </c>
      <c r="B234" s="82">
        <v>40</v>
      </c>
      <c r="C234" s="83"/>
      <c r="D234" s="83"/>
      <c r="E234" s="83"/>
      <c r="F234" s="83"/>
      <c r="G234" s="83"/>
      <c r="H234" s="83"/>
      <c r="I234" s="83"/>
      <c r="J234" s="165"/>
      <c r="K234" s="165"/>
      <c r="L234" s="90"/>
      <c r="M234" s="84">
        <f t="shared" ref="M234:O242" si="76">M235</f>
        <v>12125276.789999999</v>
      </c>
      <c r="N234" s="84">
        <f t="shared" si="76"/>
        <v>8627784</v>
      </c>
      <c r="O234" s="84">
        <f t="shared" si="76"/>
        <v>2511081</v>
      </c>
      <c r="P234" s="268">
        <f t="shared" si="65"/>
        <v>20.709473635034438</v>
      </c>
    </row>
    <row r="235" spans="1:16" ht="30" customHeight="1" x14ac:dyDescent="0.25">
      <c r="A235" s="122" t="s">
        <v>253</v>
      </c>
      <c r="B235" s="107">
        <v>40</v>
      </c>
      <c r="C235" s="107">
        <v>5</v>
      </c>
      <c r="D235" s="107"/>
      <c r="E235" s="23"/>
      <c r="F235" s="23"/>
      <c r="G235" s="23"/>
      <c r="H235" s="23"/>
      <c r="I235" s="23"/>
      <c r="J235" s="10"/>
      <c r="K235" s="10"/>
      <c r="L235" s="66">
        <v>2016</v>
      </c>
      <c r="M235" s="31">
        <f t="shared" si="76"/>
        <v>12125276.789999999</v>
      </c>
      <c r="N235" s="31">
        <f t="shared" si="76"/>
        <v>8627784</v>
      </c>
      <c r="O235" s="31">
        <f t="shared" si="76"/>
        <v>2511081</v>
      </c>
      <c r="P235" s="263">
        <f t="shared" si="65"/>
        <v>20.709473635034438</v>
      </c>
    </row>
    <row r="236" spans="1:16" s="4" customFormat="1" ht="31.5" x14ac:dyDescent="0.25">
      <c r="A236" s="122" t="s">
        <v>254</v>
      </c>
      <c r="B236" s="107">
        <v>40</v>
      </c>
      <c r="C236" s="107">
        <v>5</v>
      </c>
      <c r="D236" s="107">
        <v>51</v>
      </c>
      <c r="E236" s="23"/>
      <c r="F236" s="23"/>
      <c r="G236" s="23"/>
      <c r="H236" s="23"/>
      <c r="I236" s="23"/>
      <c r="J236" s="10"/>
      <c r="K236" s="10"/>
      <c r="L236" s="71"/>
      <c r="M236" s="31">
        <f t="shared" si="76"/>
        <v>12125276.789999999</v>
      </c>
      <c r="N236" s="31">
        <f t="shared" si="76"/>
        <v>8627784</v>
      </c>
      <c r="O236" s="31">
        <f t="shared" si="76"/>
        <v>2511081</v>
      </c>
      <c r="P236" s="260">
        <f t="shared" si="65"/>
        <v>20.709473635034438</v>
      </c>
    </row>
    <row r="237" spans="1:16" ht="19.5" customHeight="1" x14ac:dyDescent="0.25">
      <c r="A237" s="106" t="s">
        <v>31</v>
      </c>
      <c r="B237" s="107">
        <v>40</v>
      </c>
      <c r="C237" s="107">
        <v>5</v>
      </c>
      <c r="D237" s="107">
        <v>51</v>
      </c>
      <c r="E237" s="107">
        <v>819</v>
      </c>
      <c r="F237" s="23"/>
      <c r="G237" s="23"/>
      <c r="H237" s="23"/>
      <c r="I237" s="23"/>
      <c r="J237" s="10"/>
      <c r="K237" s="10"/>
      <c r="L237" s="66">
        <v>2018</v>
      </c>
      <c r="M237" s="31">
        <f t="shared" si="76"/>
        <v>12125276.789999999</v>
      </c>
      <c r="N237" s="31">
        <f t="shared" si="76"/>
        <v>8627784</v>
      </c>
      <c r="O237" s="31">
        <f t="shared" si="76"/>
        <v>2511081</v>
      </c>
      <c r="P237" s="263">
        <f t="shared" si="65"/>
        <v>20.709473635034438</v>
      </c>
    </row>
    <row r="238" spans="1:16" ht="35.25" customHeight="1" x14ac:dyDescent="0.25">
      <c r="A238" s="106" t="s">
        <v>32</v>
      </c>
      <c r="B238" s="107">
        <v>40</v>
      </c>
      <c r="C238" s="107">
        <v>5</v>
      </c>
      <c r="D238" s="107">
        <v>51</v>
      </c>
      <c r="E238" s="107">
        <v>819</v>
      </c>
      <c r="F238" s="23"/>
      <c r="G238" s="23"/>
      <c r="H238" s="23"/>
      <c r="I238" s="23"/>
      <c r="J238" s="10"/>
      <c r="K238" s="10"/>
      <c r="L238" s="66"/>
      <c r="M238" s="31">
        <f t="shared" si="76"/>
        <v>12125276.789999999</v>
      </c>
      <c r="N238" s="31">
        <f t="shared" si="76"/>
        <v>8627784</v>
      </c>
      <c r="O238" s="31">
        <f t="shared" si="76"/>
        <v>2511081</v>
      </c>
      <c r="P238" s="263">
        <f t="shared" si="65"/>
        <v>20.709473635034438</v>
      </c>
    </row>
    <row r="239" spans="1:16" ht="18.75" customHeight="1" x14ac:dyDescent="0.25">
      <c r="A239" s="106" t="s">
        <v>65</v>
      </c>
      <c r="B239" s="107">
        <v>40</v>
      </c>
      <c r="C239" s="107">
        <v>5</v>
      </c>
      <c r="D239" s="107">
        <v>51</v>
      </c>
      <c r="E239" s="107">
        <v>819</v>
      </c>
      <c r="F239" s="108" t="s">
        <v>66</v>
      </c>
      <c r="G239" s="23"/>
      <c r="H239" s="23"/>
      <c r="I239" s="23"/>
      <c r="J239" s="10"/>
      <c r="K239" s="10"/>
      <c r="L239" s="66"/>
      <c r="M239" s="31">
        <f t="shared" si="76"/>
        <v>12125276.789999999</v>
      </c>
      <c r="N239" s="31">
        <f t="shared" si="76"/>
        <v>8627784</v>
      </c>
      <c r="O239" s="31">
        <f t="shared" si="76"/>
        <v>2511081</v>
      </c>
      <c r="P239" s="260">
        <f t="shared" si="65"/>
        <v>20.709473635034438</v>
      </c>
    </row>
    <row r="240" spans="1:16" ht="18" customHeight="1" x14ac:dyDescent="0.25">
      <c r="A240" s="106" t="s">
        <v>85</v>
      </c>
      <c r="B240" s="107">
        <v>40</v>
      </c>
      <c r="C240" s="107">
        <v>5</v>
      </c>
      <c r="D240" s="107">
        <v>51</v>
      </c>
      <c r="E240" s="107">
        <v>819</v>
      </c>
      <c r="F240" s="108" t="s">
        <v>66</v>
      </c>
      <c r="G240" s="107">
        <v>12</v>
      </c>
      <c r="H240" s="23"/>
      <c r="I240" s="23"/>
      <c r="J240" s="10"/>
      <c r="K240" s="10"/>
      <c r="L240" s="66">
        <v>2015</v>
      </c>
      <c r="M240" s="31">
        <f t="shared" si="76"/>
        <v>12125276.789999999</v>
      </c>
      <c r="N240" s="31">
        <f t="shared" si="76"/>
        <v>8627784</v>
      </c>
      <c r="O240" s="31">
        <f t="shared" si="76"/>
        <v>2511081</v>
      </c>
      <c r="P240" s="263">
        <f t="shared" si="65"/>
        <v>20.709473635034438</v>
      </c>
    </row>
    <row r="241" spans="1:16" ht="30.75" customHeight="1" x14ac:dyDescent="0.25">
      <c r="A241" s="122" t="s">
        <v>34</v>
      </c>
      <c r="B241" s="107">
        <v>40</v>
      </c>
      <c r="C241" s="107">
        <v>5</v>
      </c>
      <c r="D241" s="107">
        <v>51</v>
      </c>
      <c r="E241" s="107" t="s">
        <v>28</v>
      </c>
      <c r="F241" s="108" t="s">
        <v>66</v>
      </c>
      <c r="G241" s="107">
        <v>12</v>
      </c>
      <c r="H241" s="107">
        <v>11260</v>
      </c>
      <c r="I241" s="107" t="s">
        <v>33</v>
      </c>
      <c r="J241" s="10"/>
      <c r="K241" s="10"/>
      <c r="L241" s="69"/>
      <c r="M241" s="31">
        <f t="shared" si="76"/>
        <v>12125276.789999999</v>
      </c>
      <c r="N241" s="31">
        <f t="shared" si="76"/>
        <v>8627784</v>
      </c>
      <c r="O241" s="31">
        <f t="shared" si="76"/>
        <v>2511081</v>
      </c>
      <c r="P241" s="260">
        <f t="shared" si="65"/>
        <v>20.709473635034438</v>
      </c>
    </row>
    <row r="242" spans="1:16" ht="31.5" x14ac:dyDescent="0.25">
      <c r="A242" s="122" t="s">
        <v>35</v>
      </c>
      <c r="B242" s="107">
        <v>40</v>
      </c>
      <c r="C242" s="107">
        <v>5</v>
      </c>
      <c r="D242" s="107">
        <v>51</v>
      </c>
      <c r="E242" s="107" t="s">
        <v>28</v>
      </c>
      <c r="F242" s="108" t="s">
        <v>66</v>
      </c>
      <c r="G242" s="107">
        <v>12</v>
      </c>
      <c r="H242" s="107">
        <v>11260</v>
      </c>
      <c r="I242" s="107" t="s">
        <v>36</v>
      </c>
      <c r="J242" s="150"/>
      <c r="K242" s="150"/>
      <c r="L242" s="69"/>
      <c r="M242" s="31">
        <f t="shared" si="76"/>
        <v>12125276.789999999</v>
      </c>
      <c r="N242" s="31">
        <f t="shared" si="76"/>
        <v>8627784</v>
      </c>
      <c r="O242" s="31">
        <f t="shared" si="76"/>
        <v>2511081</v>
      </c>
      <c r="P242" s="260">
        <f t="shared" si="65"/>
        <v>20.709473635034438</v>
      </c>
    </row>
    <row r="243" spans="1:16" ht="19.5" customHeight="1" x14ac:dyDescent="0.25">
      <c r="A243" s="136" t="s">
        <v>116</v>
      </c>
      <c r="B243" s="23">
        <v>40</v>
      </c>
      <c r="C243" s="23">
        <v>5</v>
      </c>
      <c r="D243" s="23">
        <v>51</v>
      </c>
      <c r="E243" s="23" t="s">
        <v>28</v>
      </c>
      <c r="F243" s="80" t="s">
        <v>66</v>
      </c>
      <c r="G243" s="23">
        <v>12</v>
      </c>
      <c r="H243" s="23">
        <v>11260</v>
      </c>
      <c r="I243" s="23" t="s">
        <v>36</v>
      </c>
      <c r="J243" s="10" t="s">
        <v>168</v>
      </c>
      <c r="K243" s="10">
        <v>20173</v>
      </c>
      <c r="L243" s="69">
        <v>2015</v>
      </c>
      <c r="M243" s="79">
        <v>12125276.789999999</v>
      </c>
      <c r="N243" s="267">
        <v>8627784</v>
      </c>
      <c r="O243" s="267">
        <v>2511081</v>
      </c>
      <c r="P243" s="263">
        <f t="shared" si="65"/>
        <v>20.709473635034438</v>
      </c>
    </row>
    <row r="244" spans="1:16" ht="11.25" customHeight="1" x14ac:dyDescent="0.25"/>
    <row r="245" spans="1:16" ht="14.25" customHeight="1" x14ac:dyDescent="0.3">
      <c r="A245" s="344"/>
      <c r="B245" s="345"/>
      <c r="C245" s="345"/>
      <c r="D245" s="345"/>
      <c r="E245" s="345"/>
      <c r="F245" s="345"/>
      <c r="G245" s="345"/>
      <c r="H245" s="72"/>
      <c r="I245" s="72"/>
      <c r="J245" s="72"/>
      <c r="K245" s="72"/>
      <c r="L245" s="72"/>
      <c r="M245" s="343"/>
      <c r="N245" s="343"/>
      <c r="O245" s="343"/>
    </row>
    <row r="246" spans="1:16" ht="8.25" customHeight="1" x14ac:dyDescent="0.3">
      <c r="A246" s="73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5"/>
      <c r="N246" s="76"/>
      <c r="O246" s="76"/>
    </row>
    <row r="247" spans="1:16" ht="15" x14ac:dyDescent="0.25">
      <c r="A247" s="104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8"/>
      <c r="N247" s="78"/>
      <c r="O247" s="78"/>
    </row>
    <row r="249" spans="1:16" ht="18" hidden="1" customHeight="1" x14ac:dyDescent="0.25">
      <c r="A249" s="115" t="s">
        <v>43</v>
      </c>
      <c r="M249" s="113">
        <v>74956700</v>
      </c>
      <c r="N249" s="113">
        <v>30783458.789999999</v>
      </c>
      <c r="O249" s="113">
        <v>30866853.399999999</v>
      </c>
      <c r="P249" s="114">
        <f t="shared" ref="P249:P251" si="77">O249/M249*100</f>
        <v>41.179578876871581</v>
      </c>
    </row>
    <row r="250" spans="1:16" ht="18.75" hidden="1" customHeight="1" x14ac:dyDescent="0.25">
      <c r="A250" s="115" t="s">
        <v>167</v>
      </c>
      <c r="M250" s="113">
        <v>322453750.24000001</v>
      </c>
      <c r="N250" s="113">
        <v>78658798.290000007</v>
      </c>
      <c r="O250" s="113">
        <v>245004022.90000001</v>
      </c>
      <c r="P250" s="114">
        <f t="shared" si="77"/>
        <v>75.981136121891979</v>
      </c>
    </row>
    <row r="251" spans="1:16" ht="21" hidden="1" customHeight="1" x14ac:dyDescent="0.25">
      <c r="M251" s="113">
        <f>SUM(M249:M250)</f>
        <v>397410450.24000001</v>
      </c>
      <c r="N251" s="113">
        <f>SUM(N249:N250)</f>
        <v>109442257.08000001</v>
      </c>
      <c r="O251" s="113">
        <f>SUM(O249:O250)</f>
        <v>275870876.30000001</v>
      </c>
      <c r="P251" s="114">
        <f t="shared" si="77"/>
        <v>69.417116770180286</v>
      </c>
    </row>
  </sheetData>
  <autoFilter ref="A4:P243"/>
  <mergeCells count="5">
    <mergeCell ref="A1:P1"/>
    <mergeCell ref="A2:P2"/>
    <mergeCell ref="A3:P3"/>
    <mergeCell ref="M245:O245"/>
    <mergeCell ref="A245:G245"/>
  </mergeCells>
  <pageMargins left="0.70866141732283472" right="0.11811023622047245" top="0.74803149606299213" bottom="0.74803149606299213" header="0.31496062992125984" footer="0.31496062992125984"/>
  <pageSetup paperSize="9" scale="67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tabSelected="1" view="pageBreakPreview" zoomScale="78" zoomScaleNormal="93" zoomScaleSheetLayoutView="78" workbookViewId="0">
      <selection activeCell="A3" sqref="A3:P3"/>
    </sheetView>
  </sheetViews>
  <sheetFormatPr defaultRowHeight="15.75" x14ac:dyDescent="0.25"/>
  <cols>
    <col min="1" max="1" width="79.140625" customWidth="1"/>
    <col min="2" max="3" width="4.85546875" customWidth="1"/>
    <col min="4" max="4" width="6.5703125" customWidth="1"/>
    <col min="5" max="5" width="5.85546875" customWidth="1"/>
    <col min="6" max="6" width="3.85546875" customWidth="1"/>
    <col min="7" max="7" width="4" customWidth="1"/>
    <col min="8" max="8" width="8.28515625" customWidth="1"/>
    <col min="9" max="9" width="5.28515625" customWidth="1"/>
    <col min="10" max="10" width="8.7109375" style="112" customWidth="1"/>
    <col min="11" max="11" width="9.7109375" customWidth="1"/>
    <col min="12" max="12" width="8.140625" style="15" customWidth="1"/>
    <col min="13" max="13" width="14.7109375" customWidth="1"/>
    <col min="14" max="15" width="14.85546875" customWidth="1"/>
    <col min="16" max="16" width="9.5703125" customWidth="1"/>
    <col min="17" max="17" width="16.5703125" bestFit="1" customWidth="1"/>
    <col min="18" max="18" width="16.5703125" customWidth="1"/>
    <col min="19" max="19" width="17.7109375" customWidth="1"/>
  </cols>
  <sheetData>
    <row r="1" spans="1:20" ht="18" customHeight="1" x14ac:dyDescent="0.25">
      <c r="A1" s="346" t="s">
        <v>154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</row>
    <row r="2" spans="1:20" ht="35.25" customHeight="1" x14ac:dyDescent="0.25">
      <c r="A2" s="339" t="s">
        <v>369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20" ht="20.25" customHeight="1" x14ac:dyDescent="0.25">
      <c r="A3" s="340" t="s">
        <v>0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2"/>
      <c r="O3" s="342"/>
      <c r="P3" s="342"/>
    </row>
    <row r="4" spans="1:20" ht="54.75" customHeight="1" x14ac:dyDescent="0.25">
      <c r="A4" s="41" t="s">
        <v>1</v>
      </c>
      <c r="B4" s="42" t="s">
        <v>2</v>
      </c>
      <c r="C4" s="42" t="s">
        <v>3</v>
      </c>
      <c r="D4" s="42" t="s">
        <v>366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155</v>
      </c>
      <c r="K4" s="42" t="s">
        <v>161</v>
      </c>
      <c r="L4" s="42" t="s">
        <v>9</v>
      </c>
      <c r="M4" s="44" t="s">
        <v>10</v>
      </c>
      <c r="N4" s="44" t="s">
        <v>11</v>
      </c>
      <c r="O4" s="44" t="s">
        <v>12</v>
      </c>
      <c r="P4" s="45" t="s">
        <v>13</v>
      </c>
    </row>
    <row r="5" spans="1:20" ht="15" x14ac:dyDescent="0.25">
      <c r="A5" s="1" t="s">
        <v>14</v>
      </c>
      <c r="B5" s="1" t="s">
        <v>15</v>
      </c>
      <c r="C5" s="1"/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09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2">
        <v>15</v>
      </c>
      <c r="Q5" t="s">
        <v>363</v>
      </c>
    </row>
    <row r="6" spans="1:20" ht="20.25" customHeight="1" x14ac:dyDescent="0.25">
      <c r="A6" s="33" t="s">
        <v>117</v>
      </c>
      <c r="B6" s="6"/>
      <c r="C6" s="6"/>
      <c r="D6" s="6"/>
      <c r="E6" s="6"/>
      <c r="F6" s="6"/>
      <c r="G6" s="6"/>
      <c r="H6" s="6"/>
      <c r="I6" s="6"/>
      <c r="J6" s="6"/>
      <c r="K6" s="173"/>
      <c r="L6" s="58"/>
      <c r="M6" s="31">
        <f>M8+M18+M67+M83+M99+M118+M196+M250</f>
        <v>692661900.5</v>
      </c>
      <c r="N6" s="31">
        <f t="shared" ref="N6" si="0">N8+N18+N67+N83+N99+N118+N196+N250</f>
        <v>250021050.44</v>
      </c>
      <c r="O6" s="31">
        <f>O8+O18+O67+O83+O99+O118+O196+O250</f>
        <v>292390468.82999998</v>
      </c>
      <c r="P6" s="260">
        <f t="shared" ref="P6:P66" si="1">O6/M6*100</f>
        <v>42.212581436764033</v>
      </c>
      <c r="Q6" s="3">
        <f>M6-M8-M18-M121-M97</f>
        <v>587903712</v>
      </c>
      <c r="R6" s="3">
        <f t="shared" ref="R6:T6" si="2">N6-N8-N18-N121-N97</f>
        <v>250021050.44</v>
      </c>
      <c r="S6" s="3">
        <f t="shared" si="2"/>
        <v>279858535.82999998</v>
      </c>
      <c r="T6" s="3">
        <f t="shared" si="2"/>
        <v>27.469130848528742</v>
      </c>
    </row>
    <row r="7" spans="1:20" x14ac:dyDescent="0.25">
      <c r="A7" s="94" t="s">
        <v>22</v>
      </c>
      <c r="B7" s="8"/>
      <c r="C7" s="8"/>
      <c r="D7" s="8"/>
      <c r="E7" s="8"/>
      <c r="F7" s="8"/>
      <c r="G7" s="8"/>
      <c r="H7" s="8"/>
      <c r="I7" s="8"/>
      <c r="J7" s="8"/>
      <c r="K7" s="174"/>
      <c r="L7" s="32"/>
      <c r="M7" s="277"/>
      <c r="N7" s="278"/>
      <c r="O7" s="278"/>
      <c r="P7" s="260"/>
      <c r="Q7" s="57"/>
    </row>
    <row r="8" spans="1:20" ht="36" customHeight="1" x14ac:dyDescent="0.25">
      <c r="A8" s="96" t="s">
        <v>118</v>
      </c>
      <c r="B8" s="97" t="s">
        <v>52</v>
      </c>
      <c r="C8" s="97"/>
      <c r="D8" s="86"/>
      <c r="E8" s="87"/>
      <c r="F8" s="87"/>
      <c r="G8" s="87"/>
      <c r="H8" s="87"/>
      <c r="I8" s="87"/>
      <c r="J8" s="87"/>
      <c r="K8" s="253"/>
      <c r="L8" s="87"/>
      <c r="M8" s="84">
        <f>M9</f>
        <v>3514061.5</v>
      </c>
      <c r="N8" s="84">
        <f t="shared" ref="N8:O8" si="3">N9</f>
        <v>0</v>
      </c>
      <c r="O8" s="84">
        <f t="shared" si="3"/>
        <v>0</v>
      </c>
      <c r="P8" s="273">
        <f t="shared" si="1"/>
        <v>0</v>
      </c>
      <c r="Q8" s="57"/>
    </row>
    <row r="9" spans="1:20" ht="53.25" customHeight="1" x14ac:dyDescent="0.25">
      <c r="A9" s="93" t="s">
        <v>285</v>
      </c>
      <c r="B9" s="166" t="s">
        <v>52</v>
      </c>
      <c r="C9" s="166" t="s">
        <v>26</v>
      </c>
      <c r="D9" s="152">
        <v>51</v>
      </c>
      <c r="E9" s="151"/>
      <c r="F9" s="151"/>
      <c r="G9" s="151"/>
      <c r="H9" s="151"/>
      <c r="I9" s="151"/>
      <c r="J9" s="151"/>
      <c r="K9" s="175"/>
      <c r="L9" s="8"/>
      <c r="M9" s="31">
        <f>M10</f>
        <v>3514061.5</v>
      </c>
      <c r="N9" s="31">
        <f t="shared" ref="N9:O12" si="4">N10</f>
        <v>0</v>
      </c>
      <c r="O9" s="31">
        <f t="shared" si="4"/>
        <v>0</v>
      </c>
      <c r="P9" s="260">
        <f t="shared" si="1"/>
        <v>0</v>
      </c>
      <c r="Q9" s="57"/>
    </row>
    <row r="10" spans="1:20" ht="18.75" customHeight="1" x14ac:dyDescent="0.25">
      <c r="A10" s="93" t="s">
        <v>119</v>
      </c>
      <c r="B10" s="166" t="s">
        <v>52</v>
      </c>
      <c r="C10" s="166" t="s">
        <v>26</v>
      </c>
      <c r="D10" s="152">
        <v>51</v>
      </c>
      <c r="E10" s="152">
        <v>808</v>
      </c>
      <c r="F10" s="152"/>
      <c r="G10" s="152"/>
      <c r="H10" s="152"/>
      <c r="I10" s="152"/>
      <c r="J10" s="152"/>
      <c r="K10" s="175"/>
      <c r="L10" s="8"/>
      <c r="M10" s="31">
        <f>M11</f>
        <v>3514061.5</v>
      </c>
      <c r="N10" s="31">
        <f t="shared" si="4"/>
        <v>0</v>
      </c>
      <c r="O10" s="31">
        <f t="shared" si="4"/>
        <v>0</v>
      </c>
      <c r="P10" s="260">
        <f t="shared" si="1"/>
        <v>0</v>
      </c>
      <c r="Q10" s="57"/>
    </row>
    <row r="11" spans="1:20" ht="16.5" customHeight="1" x14ac:dyDescent="0.25">
      <c r="A11" s="93" t="s">
        <v>123</v>
      </c>
      <c r="B11" s="152" t="s">
        <v>52</v>
      </c>
      <c r="C11" s="152">
        <v>0</v>
      </c>
      <c r="D11" s="152">
        <v>51</v>
      </c>
      <c r="E11" s="152" t="s">
        <v>121</v>
      </c>
      <c r="F11" s="152" t="s">
        <v>122</v>
      </c>
      <c r="G11" s="152"/>
      <c r="H11" s="152"/>
      <c r="I11" s="152"/>
      <c r="J11" s="152"/>
      <c r="K11" s="175"/>
      <c r="L11" s="8"/>
      <c r="M11" s="31">
        <f>M12</f>
        <v>3514061.5</v>
      </c>
      <c r="N11" s="31">
        <f t="shared" si="4"/>
        <v>0</v>
      </c>
      <c r="O11" s="31">
        <f t="shared" si="4"/>
        <v>0</v>
      </c>
      <c r="P11" s="260">
        <f t="shared" si="1"/>
        <v>0</v>
      </c>
      <c r="Q11" s="57"/>
    </row>
    <row r="12" spans="1:20" ht="16.5" customHeight="1" x14ac:dyDescent="0.25">
      <c r="A12" s="93" t="s">
        <v>120</v>
      </c>
      <c r="B12" s="152" t="s">
        <v>52</v>
      </c>
      <c r="C12" s="152">
        <v>0</v>
      </c>
      <c r="D12" s="152">
        <v>51</v>
      </c>
      <c r="E12" s="152" t="s">
        <v>121</v>
      </c>
      <c r="F12" s="152" t="s">
        <v>122</v>
      </c>
      <c r="G12" s="152" t="s">
        <v>41</v>
      </c>
      <c r="H12" s="152" t="s">
        <v>33</v>
      </c>
      <c r="I12" s="152"/>
      <c r="J12" s="152"/>
      <c r="K12" s="175"/>
      <c r="L12" s="8"/>
      <c r="M12" s="31">
        <f>M13</f>
        <v>3514061.5</v>
      </c>
      <c r="N12" s="31">
        <f t="shared" si="4"/>
        <v>0</v>
      </c>
      <c r="O12" s="31">
        <f t="shared" si="4"/>
        <v>0</v>
      </c>
      <c r="P12" s="260">
        <f t="shared" si="1"/>
        <v>0</v>
      </c>
      <c r="Q12" s="57"/>
    </row>
    <row r="13" spans="1:20" ht="31.5" x14ac:dyDescent="0.25">
      <c r="A13" s="93" t="s">
        <v>124</v>
      </c>
      <c r="B13" s="152" t="s">
        <v>52</v>
      </c>
      <c r="C13" s="152">
        <v>0</v>
      </c>
      <c r="D13" s="152">
        <v>51</v>
      </c>
      <c r="E13" s="152" t="s">
        <v>121</v>
      </c>
      <c r="F13" s="152" t="s">
        <v>122</v>
      </c>
      <c r="G13" s="152" t="s">
        <v>41</v>
      </c>
      <c r="H13" s="152">
        <v>12800</v>
      </c>
      <c r="I13" s="152" t="s">
        <v>125</v>
      </c>
      <c r="J13" s="176"/>
      <c r="K13" s="177"/>
      <c r="L13" s="7"/>
      <c r="M13" s="31">
        <f>M14+M16</f>
        <v>3514061.5</v>
      </c>
      <c r="N13" s="31">
        <f t="shared" ref="N13:O13" si="5">N14+N16</f>
        <v>0</v>
      </c>
      <c r="O13" s="31">
        <f t="shared" si="5"/>
        <v>0</v>
      </c>
      <c r="P13" s="260">
        <f t="shared" si="1"/>
        <v>0</v>
      </c>
      <c r="Q13" s="57"/>
    </row>
    <row r="14" spans="1:20" ht="16.5" customHeight="1" x14ac:dyDescent="0.25">
      <c r="A14" s="225" t="s">
        <v>127</v>
      </c>
      <c r="B14" s="167"/>
      <c r="C14" s="167"/>
      <c r="D14" s="168"/>
      <c r="E14" s="167"/>
      <c r="F14" s="167"/>
      <c r="G14" s="167"/>
      <c r="H14" s="167"/>
      <c r="I14" s="167"/>
      <c r="J14" s="179"/>
      <c r="K14" s="179"/>
      <c r="L14" s="9"/>
      <c r="M14" s="279">
        <f>M15</f>
        <v>514061.5</v>
      </c>
      <c r="N14" s="279">
        <f t="shared" ref="N14:O14" si="6">N15</f>
        <v>0</v>
      </c>
      <c r="O14" s="279">
        <f t="shared" si="6"/>
        <v>0</v>
      </c>
      <c r="P14" s="260">
        <f t="shared" si="1"/>
        <v>0</v>
      </c>
      <c r="Q14" s="57"/>
    </row>
    <row r="15" spans="1:20" ht="16.5" customHeight="1" x14ac:dyDescent="0.25">
      <c r="A15" s="226" t="s">
        <v>286</v>
      </c>
      <c r="B15" s="167" t="s">
        <v>52</v>
      </c>
      <c r="C15" s="167">
        <v>0</v>
      </c>
      <c r="D15" s="169" t="s">
        <v>357</v>
      </c>
      <c r="E15" s="167" t="s">
        <v>121</v>
      </c>
      <c r="F15" s="167" t="s">
        <v>122</v>
      </c>
      <c r="G15" s="167" t="s">
        <v>41</v>
      </c>
      <c r="H15" s="167">
        <v>12800</v>
      </c>
      <c r="I15" s="167" t="s">
        <v>125</v>
      </c>
      <c r="J15" s="179" t="s">
        <v>126</v>
      </c>
      <c r="K15" s="179">
        <v>7.5</v>
      </c>
      <c r="L15" s="9"/>
      <c r="M15" s="280">
        <v>514061.5</v>
      </c>
      <c r="N15" s="269"/>
      <c r="O15" s="269"/>
      <c r="P15" s="260">
        <f t="shared" si="1"/>
        <v>0</v>
      </c>
      <c r="Q15" s="57"/>
    </row>
    <row r="16" spans="1:20" x14ac:dyDescent="0.25">
      <c r="A16" s="225" t="s">
        <v>91</v>
      </c>
      <c r="B16" s="167"/>
      <c r="C16" s="167"/>
      <c r="D16" s="169"/>
      <c r="E16" s="167"/>
      <c r="F16" s="167"/>
      <c r="G16" s="167"/>
      <c r="H16" s="167"/>
      <c r="I16" s="167"/>
      <c r="J16" s="178"/>
      <c r="K16" s="178"/>
      <c r="L16" s="9"/>
      <c r="M16" s="279">
        <f>M17</f>
        <v>3000000</v>
      </c>
      <c r="N16" s="279">
        <f t="shared" ref="N16:O16" si="7">N17</f>
        <v>0</v>
      </c>
      <c r="O16" s="279">
        <f t="shared" si="7"/>
        <v>0</v>
      </c>
      <c r="P16" s="260">
        <f t="shared" si="1"/>
        <v>0</v>
      </c>
      <c r="Q16" s="57"/>
    </row>
    <row r="17" spans="1:17" ht="18" customHeight="1" x14ac:dyDescent="0.25">
      <c r="A17" s="226" t="s">
        <v>287</v>
      </c>
      <c r="B17" s="167" t="s">
        <v>52</v>
      </c>
      <c r="C17" s="167">
        <v>0</v>
      </c>
      <c r="D17" s="169" t="s">
        <v>357</v>
      </c>
      <c r="E17" s="167" t="s">
        <v>121</v>
      </c>
      <c r="F17" s="167" t="s">
        <v>122</v>
      </c>
      <c r="G17" s="167" t="s">
        <v>41</v>
      </c>
      <c r="H17" s="167">
        <v>12800</v>
      </c>
      <c r="I17" s="167" t="s">
        <v>125</v>
      </c>
      <c r="J17" s="180" t="s">
        <v>270</v>
      </c>
      <c r="K17" s="179">
        <v>3600</v>
      </c>
      <c r="L17" s="9"/>
      <c r="M17" s="280">
        <v>3000000</v>
      </c>
      <c r="N17" s="267"/>
      <c r="O17" s="267"/>
      <c r="P17" s="260">
        <f t="shared" si="1"/>
        <v>0</v>
      </c>
      <c r="Q17" s="57"/>
    </row>
    <row r="18" spans="1:17" ht="31.5" x14ac:dyDescent="0.25">
      <c r="A18" s="96" t="s">
        <v>128</v>
      </c>
      <c r="B18" s="86">
        <v>12</v>
      </c>
      <c r="C18" s="86"/>
      <c r="D18" s="86"/>
      <c r="E18" s="87"/>
      <c r="F18" s="87"/>
      <c r="G18" s="87"/>
      <c r="H18" s="87"/>
      <c r="I18" s="87"/>
      <c r="J18" s="297"/>
      <c r="K18" s="298"/>
      <c r="L18" s="297"/>
      <c r="M18" s="84">
        <f t="shared" ref="M18:M24" si="8">M19</f>
        <v>85000000</v>
      </c>
      <c r="N18" s="84">
        <f t="shared" ref="N18:O24" si="9">N19</f>
        <v>0</v>
      </c>
      <c r="O18" s="84">
        <f t="shared" si="9"/>
        <v>12531933</v>
      </c>
      <c r="P18" s="273">
        <f t="shared" si="1"/>
        <v>14.743450588235293</v>
      </c>
      <c r="Q18" s="57"/>
    </row>
    <row r="19" spans="1:17" ht="18" customHeight="1" x14ac:dyDescent="0.25">
      <c r="A19" s="93" t="s">
        <v>129</v>
      </c>
      <c r="B19" s="6">
        <v>12</v>
      </c>
      <c r="C19" s="6">
        <v>1</v>
      </c>
      <c r="D19" s="6"/>
      <c r="E19" s="8"/>
      <c r="F19" s="8"/>
      <c r="G19" s="8"/>
      <c r="H19" s="8"/>
      <c r="I19" s="8"/>
      <c r="J19" s="9"/>
      <c r="K19" s="181"/>
      <c r="L19" s="9"/>
      <c r="M19" s="31">
        <f t="shared" si="8"/>
        <v>85000000</v>
      </c>
      <c r="N19" s="31">
        <f t="shared" si="9"/>
        <v>0</v>
      </c>
      <c r="O19" s="31">
        <f t="shared" si="9"/>
        <v>12531933</v>
      </c>
      <c r="P19" s="260">
        <f t="shared" si="1"/>
        <v>14.743450588235293</v>
      </c>
      <c r="Q19" s="57"/>
    </row>
    <row r="20" spans="1:17" ht="15.75" customHeight="1" x14ac:dyDescent="0.25">
      <c r="A20" s="93" t="s">
        <v>288</v>
      </c>
      <c r="B20" s="6">
        <v>12</v>
      </c>
      <c r="C20" s="6">
        <v>1</v>
      </c>
      <c r="D20" s="6">
        <v>41</v>
      </c>
      <c r="E20" s="8"/>
      <c r="F20" s="8"/>
      <c r="G20" s="8"/>
      <c r="H20" s="8"/>
      <c r="I20" s="8"/>
      <c r="J20" s="9"/>
      <c r="K20" s="181"/>
      <c r="L20" s="9"/>
      <c r="M20" s="31">
        <f t="shared" si="8"/>
        <v>85000000</v>
      </c>
      <c r="N20" s="31">
        <f t="shared" si="9"/>
        <v>0</v>
      </c>
      <c r="O20" s="31">
        <f t="shared" si="9"/>
        <v>12531933</v>
      </c>
      <c r="P20" s="260">
        <f t="shared" si="1"/>
        <v>14.743450588235293</v>
      </c>
      <c r="Q20" s="57"/>
    </row>
    <row r="21" spans="1:17" ht="31.5" x14ac:dyDescent="0.25">
      <c r="A21" s="93" t="s">
        <v>130</v>
      </c>
      <c r="B21" s="6">
        <v>12</v>
      </c>
      <c r="C21" s="6">
        <v>1</v>
      </c>
      <c r="D21" s="6">
        <v>41</v>
      </c>
      <c r="E21" s="6">
        <v>812</v>
      </c>
      <c r="F21" s="8"/>
      <c r="G21" s="8"/>
      <c r="H21" s="8"/>
      <c r="I21" s="8"/>
      <c r="J21" s="9"/>
      <c r="K21" s="181"/>
      <c r="L21" s="9"/>
      <c r="M21" s="31">
        <f t="shared" si="8"/>
        <v>85000000</v>
      </c>
      <c r="N21" s="31">
        <f t="shared" si="9"/>
        <v>0</v>
      </c>
      <c r="O21" s="31">
        <f t="shared" si="9"/>
        <v>12531933</v>
      </c>
      <c r="P21" s="260">
        <f t="shared" si="1"/>
        <v>14.743450588235293</v>
      </c>
      <c r="Q21" s="57"/>
    </row>
    <row r="22" spans="1:17" ht="18" customHeight="1" x14ac:dyDescent="0.25">
      <c r="A22" s="93" t="s">
        <v>73</v>
      </c>
      <c r="B22" s="6">
        <v>12</v>
      </c>
      <c r="C22" s="6">
        <v>1</v>
      </c>
      <c r="D22" s="6">
        <v>41</v>
      </c>
      <c r="E22" s="6">
        <v>812</v>
      </c>
      <c r="F22" s="26" t="s">
        <v>41</v>
      </c>
      <c r="G22" s="26" t="s">
        <v>48</v>
      </c>
      <c r="H22" s="8"/>
      <c r="I22" s="8"/>
      <c r="J22" s="9"/>
      <c r="K22" s="181"/>
      <c r="L22" s="9"/>
      <c r="M22" s="31">
        <f t="shared" si="8"/>
        <v>85000000</v>
      </c>
      <c r="N22" s="31">
        <f t="shared" si="9"/>
        <v>0</v>
      </c>
      <c r="O22" s="31">
        <f t="shared" si="9"/>
        <v>12531933</v>
      </c>
      <c r="P22" s="260">
        <f t="shared" si="1"/>
        <v>14.743450588235293</v>
      </c>
      <c r="Q22" s="57"/>
    </row>
    <row r="23" spans="1:17" ht="15.75" customHeight="1" x14ac:dyDescent="0.25">
      <c r="A23" s="93" t="s">
        <v>131</v>
      </c>
      <c r="B23" s="6">
        <v>12</v>
      </c>
      <c r="C23" s="6">
        <v>1</v>
      </c>
      <c r="D23" s="6">
        <v>41</v>
      </c>
      <c r="E23" s="6">
        <v>812</v>
      </c>
      <c r="F23" s="26" t="s">
        <v>41</v>
      </c>
      <c r="G23" s="26" t="s">
        <v>48</v>
      </c>
      <c r="H23" s="182" t="s">
        <v>271</v>
      </c>
      <c r="I23" s="6"/>
      <c r="J23" s="9"/>
      <c r="K23" s="181"/>
      <c r="L23" s="9"/>
      <c r="M23" s="31">
        <f t="shared" si="8"/>
        <v>85000000</v>
      </c>
      <c r="N23" s="31">
        <f t="shared" si="9"/>
        <v>0</v>
      </c>
      <c r="O23" s="31">
        <f t="shared" si="9"/>
        <v>12531933</v>
      </c>
      <c r="P23" s="260">
        <f t="shared" si="1"/>
        <v>14.743450588235293</v>
      </c>
      <c r="Q23" s="57"/>
    </row>
    <row r="24" spans="1:17" ht="32.25" customHeight="1" x14ac:dyDescent="0.25">
      <c r="A24" s="93" t="s">
        <v>124</v>
      </c>
      <c r="B24" s="6">
        <v>12</v>
      </c>
      <c r="C24" s="6">
        <v>1</v>
      </c>
      <c r="D24" s="6">
        <v>41</v>
      </c>
      <c r="E24" s="6">
        <v>812</v>
      </c>
      <c r="F24" s="26" t="s">
        <v>41</v>
      </c>
      <c r="G24" s="26" t="s">
        <v>48</v>
      </c>
      <c r="H24" s="182" t="s">
        <v>271</v>
      </c>
      <c r="I24" s="6">
        <v>522</v>
      </c>
      <c r="J24" s="9"/>
      <c r="K24" s="181"/>
      <c r="L24" s="228"/>
      <c r="M24" s="31">
        <f t="shared" si="8"/>
        <v>85000000</v>
      </c>
      <c r="N24" s="31">
        <f t="shared" si="9"/>
        <v>0</v>
      </c>
      <c r="O24" s="31">
        <f t="shared" si="9"/>
        <v>12531933</v>
      </c>
      <c r="P24" s="260">
        <f t="shared" si="1"/>
        <v>14.743450588235293</v>
      </c>
      <c r="Q24" s="57"/>
    </row>
    <row r="25" spans="1:17" ht="34.5" customHeight="1" x14ac:dyDescent="0.25">
      <c r="A25" s="93" t="s">
        <v>172</v>
      </c>
      <c r="B25" s="6">
        <v>12</v>
      </c>
      <c r="C25" s="6">
        <v>1</v>
      </c>
      <c r="D25" s="6">
        <v>41</v>
      </c>
      <c r="E25" s="6">
        <v>812</v>
      </c>
      <c r="F25" s="26" t="s">
        <v>41</v>
      </c>
      <c r="G25" s="26" t="s">
        <v>48</v>
      </c>
      <c r="H25" s="182" t="s">
        <v>271</v>
      </c>
      <c r="I25" s="6">
        <v>522</v>
      </c>
      <c r="J25" s="9"/>
      <c r="K25" s="181"/>
      <c r="L25" s="34"/>
      <c r="M25" s="31">
        <f>M26+M29+M32+M34+M36+M41+M44+M46+M48+M50+M52+M57+M59+M62+M65</f>
        <v>85000000</v>
      </c>
      <c r="N25" s="31">
        <f>N26+N29+N32+N34+N36+N41+N44+N46+N48+N50+N52+N57+N59+N62+N65</f>
        <v>0</v>
      </c>
      <c r="O25" s="31">
        <f t="shared" ref="O25" si="10">O26+O29+O32+O34+O36+O41+O44+O46+O48+O50+O52+O57+O59+O62+O65</f>
        <v>12531933</v>
      </c>
      <c r="P25" s="260">
        <f t="shared" si="1"/>
        <v>14.743450588235293</v>
      </c>
      <c r="Q25" s="57"/>
    </row>
    <row r="26" spans="1:17" ht="18" customHeight="1" x14ac:dyDescent="0.25">
      <c r="A26" s="93" t="s">
        <v>157</v>
      </c>
      <c r="B26" s="6"/>
      <c r="C26" s="6"/>
      <c r="D26" s="6"/>
      <c r="E26" s="6"/>
      <c r="F26" s="8"/>
      <c r="G26" s="8"/>
      <c r="H26" s="8"/>
      <c r="I26" s="8"/>
      <c r="J26" s="9"/>
      <c r="K26" s="181"/>
      <c r="L26" s="9"/>
      <c r="M26" s="31">
        <f>M27</f>
        <v>3300000</v>
      </c>
      <c r="N26" s="265">
        <f>N27</f>
        <v>0</v>
      </c>
      <c r="O26" s="265">
        <f>O27</f>
        <v>3300000</v>
      </c>
      <c r="P26" s="260">
        <f t="shared" si="1"/>
        <v>100</v>
      </c>
      <c r="Q26" s="57"/>
    </row>
    <row r="27" spans="1:17" ht="21" customHeight="1" x14ac:dyDescent="0.25">
      <c r="A27" s="94" t="s">
        <v>158</v>
      </c>
      <c r="B27" s="8">
        <v>12</v>
      </c>
      <c r="C27" s="8">
        <v>1</v>
      </c>
      <c r="D27" s="8">
        <v>41</v>
      </c>
      <c r="E27" s="8">
        <v>812</v>
      </c>
      <c r="F27" s="8" t="s">
        <v>41</v>
      </c>
      <c r="G27" s="8" t="s">
        <v>48</v>
      </c>
      <c r="H27" s="8" t="s">
        <v>271</v>
      </c>
      <c r="I27" s="8">
        <v>522</v>
      </c>
      <c r="J27" s="9"/>
      <c r="K27" s="181"/>
      <c r="L27" s="9"/>
      <c r="M27" s="79">
        <v>3300000</v>
      </c>
      <c r="N27" s="267"/>
      <c r="O27" s="267">
        <v>3300000</v>
      </c>
      <c r="P27" s="263">
        <f t="shared" si="1"/>
        <v>100</v>
      </c>
      <c r="Q27" s="57"/>
    </row>
    <row r="28" spans="1:17" ht="20.25" customHeight="1" x14ac:dyDescent="0.25">
      <c r="A28" s="299" t="s">
        <v>176</v>
      </c>
      <c r="B28" s="8"/>
      <c r="C28" s="8"/>
      <c r="D28" s="8"/>
      <c r="E28" s="8"/>
      <c r="F28" s="8"/>
      <c r="G28" s="8"/>
      <c r="H28" s="8"/>
      <c r="I28" s="8"/>
      <c r="J28" s="9"/>
      <c r="K28" s="181"/>
      <c r="L28" s="9"/>
      <c r="M28" s="79">
        <v>3300000</v>
      </c>
      <c r="N28" s="267"/>
      <c r="O28" s="267">
        <v>3300000</v>
      </c>
      <c r="P28" s="263">
        <f t="shared" si="1"/>
        <v>100</v>
      </c>
      <c r="Q28" s="57"/>
    </row>
    <row r="29" spans="1:17" ht="18" customHeight="1" x14ac:dyDescent="0.25">
      <c r="A29" s="93" t="s">
        <v>171</v>
      </c>
      <c r="B29" s="6"/>
      <c r="C29" s="6"/>
      <c r="D29" s="6"/>
      <c r="E29" s="6"/>
      <c r="F29" s="8"/>
      <c r="G29" s="8"/>
      <c r="H29" s="8"/>
      <c r="I29" s="8"/>
      <c r="J29" s="9"/>
      <c r="K29" s="181"/>
      <c r="L29" s="9"/>
      <c r="M29" s="31">
        <f>M30</f>
        <v>5200000</v>
      </c>
      <c r="N29" s="31">
        <f t="shared" ref="N29:O29" si="11">N30</f>
        <v>0</v>
      </c>
      <c r="O29" s="31">
        <f t="shared" si="11"/>
        <v>5200000</v>
      </c>
      <c r="P29" s="260">
        <f t="shared" si="1"/>
        <v>100</v>
      </c>
      <c r="Q29" s="57"/>
    </row>
    <row r="30" spans="1:17" ht="31.5" customHeight="1" x14ac:dyDescent="0.25">
      <c r="A30" s="94" t="s">
        <v>289</v>
      </c>
      <c r="B30" s="8">
        <v>12</v>
      </c>
      <c r="C30" s="8">
        <v>1</v>
      </c>
      <c r="D30" s="8">
        <v>41</v>
      </c>
      <c r="E30" s="8">
        <v>812</v>
      </c>
      <c r="F30" s="22" t="s">
        <v>41</v>
      </c>
      <c r="G30" s="22" t="s">
        <v>48</v>
      </c>
      <c r="H30" s="183" t="s">
        <v>271</v>
      </c>
      <c r="I30" s="8">
        <v>522</v>
      </c>
      <c r="J30" s="9"/>
      <c r="K30" s="181"/>
      <c r="L30" s="19"/>
      <c r="M30" s="79">
        <v>5200000</v>
      </c>
      <c r="N30" s="267"/>
      <c r="O30" s="267">
        <v>5200000</v>
      </c>
      <c r="P30" s="260">
        <f t="shared" si="1"/>
        <v>100</v>
      </c>
      <c r="Q30" s="57"/>
    </row>
    <row r="31" spans="1:17" s="11" customFormat="1" ht="17.25" customHeight="1" x14ac:dyDescent="0.25">
      <c r="A31" s="300" t="s">
        <v>176</v>
      </c>
      <c r="B31" s="6"/>
      <c r="C31" s="6"/>
      <c r="D31" s="6"/>
      <c r="E31" s="6"/>
      <c r="F31" s="245"/>
      <c r="G31" s="245"/>
      <c r="H31" s="245"/>
      <c r="I31" s="244"/>
      <c r="J31" s="246"/>
      <c r="K31" s="246"/>
      <c r="L31" s="247"/>
      <c r="M31" s="79">
        <v>5200000</v>
      </c>
      <c r="N31" s="79"/>
      <c r="O31" s="79">
        <v>5200000</v>
      </c>
      <c r="P31" s="260">
        <f t="shared" si="1"/>
        <v>100</v>
      </c>
      <c r="Q31" s="248"/>
    </row>
    <row r="32" spans="1:17" ht="18" customHeight="1" x14ac:dyDescent="0.25">
      <c r="A32" s="227" t="s">
        <v>290</v>
      </c>
      <c r="B32" s="170"/>
      <c r="C32" s="170"/>
      <c r="D32" s="170"/>
      <c r="E32" s="170"/>
      <c r="F32" s="183"/>
      <c r="G32" s="183"/>
      <c r="H32" s="183"/>
      <c r="I32" s="170"/>
      <c r="J32" s="184"/>
      <c r="K32" s="184"/>
      <c r="L32" s="34"/>
      <c r="M32" s="281">
        <f t="shared" ref="M32:O32" si="12">M33</f>
        <v>2007980</v>
      </c>
      <c r="N32" s="281">
        <f>N33</f>
        <v>0</v>
      </c>
      <c r="O32" s="281">
        <f t="shared" si="12"/>
        <v>0</v>
      </c>
      <c r="P32" s="260">
        <f t="shared" si="1"/>
        <v>0</v>
      </c>
      <c r="Q32" s="57"/>
    </row>
    <row r="33" spans="1:17" ht="30" customHeight="1" x14ac:dyDescent="0.25">
      <c r="A33" s="228" t="s">
        <v>291</v>
      </c>
      <c r="B33" s="170">
        <v>12</v>
      </c>
      <c r="C33" s="170">
        <v>1</v>
      </c>
      <c r="D33" s="170">
        <v>41</v>
      </c>
      <c r="E33" s="170">
        <v>812</v>
      </c>
      <c r="F33" s="183" t="s">
        <v>41</v>
      </c>
      <c r="G33" s="183" t="s">
        <v>48</v>
      </c>
      <c r="H33" s="183" t="s">
        <v>271</v>
      </c>
      <c r="I33" s="170">
        <v>522</v>
      </c>
      <c r="J33" s="185" t="s">
        <v>69</v>
      </c>
      <c r="K33" s="185">
        <v>3.71</v>
      </c>
      <c r="L33" s="34"/>
      <c r="M33" s="282">
        <v>2007980</v>
      </c>
      <c r="N33" s="79"/>
      <c r="O33" s="79"/>
      <c r="P33" s="260">
        <f t="shared" si="1"/>
        <v>0</v>
      </c>
      <c r="Q33" s="57"/>
    </row>
    <row r="34" spans="1:17" ht="17.25" customHeight="1" x14ac:dyDescent="0.25">
      <c r="A34" s="229" t="s">
        <v>292</v>
      </c>
      <c r="B34" s="171"/>
      <c r="C34" s="171"/>
      <c r="D34" s="171"/>
      <c r="E34" s="171"/>
      <c r="F34" s="171"/>
      <c r="G34" s="171"/>
      <c r="H34" s="183"/>
      <c r="I34" s="171"/>
      <c r="J34" s="184"/>
      <c r="K34" s="184"/>
      <c r="L34" s="34"/>
      <c r="M34" s="283">
        <f t="shared" ref="M34:O34" si="13">M35</f>
        <v>7413507</v>
      </c>
      <c r="N34" s="283">
        <f t="shared" si="13"/>
        <v>0</v>
      </c>
      <c r="O34" s="283">
        <f t="shared" si="13"/>
        <v>0</v>
      </c>
      <c r="P34" s="260">
        <f t="shared" si="1"/>
        <v>0</v>
      </c>
      <c r="Q34" s="57"/>
    </row>
    <row r="35" spans="1:17" ht="18" customHeight="1" x14ac:dyDescent="0.25">
      <c r="A35" s="302" t="s">
        <v>293</v>
      </c>
      <c r="B35" s="303">
        <v>12</v>
      </c>
      <c r="C35" s="303">
        <v>1</v>
      </c>
      <c r="D35" s="303">
        <v>41</v>
      </c>
      <c r="E35" s="303">
        <v>812</v>
      </c>
      <c r="F35" s="304" t="s">
        <v>41</v>
      </c>
      <c r="G35" s="304" t="s">
        <v>48</v>
      </c>
      <c r="H35" s="304" t="s">
        <v>271</v>
      </c>
      <c r="I35" s="303">
        <v>522</v>
      </c>
      <c r="J35" s="305" t="s">
        <v>272</v>
      </c>
      <c r="K35" s="305">
        <v>50</v>
      </c>
      <c r="L35" s="52"/>
      <c r="M35" s="282">
        <v>7413507</v>
      </c>
      <c r="N35" s="79"/>
      <c r="O35" s="79"/>
      <c r="P35" s="260">
        <f t="shared" si="1"/>
        <v>0</v>
      </c>
      <c r="Q35" s="57"/>
    </row>
    <row r="36" spans="1:17" x14ac:dyDescent="0.25">
      <c r="A36" s="306" t="s">
        <v>95</v>
      </c>
      <c r="B36" s="303"/>
      <c r="C36" s="303"/>
      <c r="D36" s="303"/>
      <c r="E36" s="303"/>
      <c r="F36" s="304"/>
      <c r="G36" s="304"/>
      <c r="H36" s="304"/>
      <c r="I36" s="303"/>
      <c r="J36" s="305"/>
      <c r="K36" s="305"/>
      <c r="L36" s="52"/>
      <c r="M36" s="281">
        <f>M37+M39</f>
        <v>1746082</v>
      </c>
      <c r="N36" s="281">
        <f t="shared" ref="N36:O36" si="14">N37+N39</f>
        <v>0</v>
      </c>
      <c r="O36" s="281">
        <f t="shared" si="14"/>
        <v>1746082</v>
      </c>
      <c r="P36" s="260">
        <f t="shared" si="1"/>
        <v>100</v>
      </c>
      <c r="Q36" s="57"/>
    </row>
    <row r="37" spans="1:17" ht="31.5" x14ac:dyDescent="0.25">
      <c r="A37" s="302" t="s">
        <v>159</v>
      </c>
      <c r="B37" s="303">
        <v>12</v>
      </c>
      <c r="C37" s="303">
        <v>1</v>
      </c>
      <c r="D37" s="303">
        <v>41</v>
      </c>
      <c r="E37" s="303">
        <v>812</v>
      </c>
      <c r="F37" s="304" t="s">
        <v>41</v>
      </c>
      <c r="G37" s="304" t="s">
        <v>48</v>
      </c>
      <c r="H37" s="304" t="s">
        <v>271</v>
      </c>
      <c r="I37" s="303">
        <v>522</v>
      </c>
      <c r="J37" s="305"/>
      <c r="K37" s="305"/>
      <c r="L37" s="52"/>
      <c r="M37" s="282">
        <v>600000</v>
      </c>
      <c r="N37" s="267"/>
      <c r="O37" s="267">
        <v>600000</v>
      </c>
      <c r="P37" s="260">
        <f t="shared" si="1"/>
        <v>100</v>
      </c>
      <c r="Q37" s="57"/>
    </row>
    <row r="38" spans="1:17" s="11" customFormat="1" ht="17.25" customHeight="1" x14ac:dyDescent="0.25">
      <c r="A38" s="300" t="s">
        <v>176</v>
      </c>
      <c r="B38" s="303"/>
      <c r="C38" s="303"/>
      <c r="D38" s="303"/>
      <c r="E38" s="303"/>
      <c r="F38" s="307"/>
      <c r="G38" s="307"/>
      <c r="H38" s="307"/>
      <c r="I38" s="308"/>
      <c r="J38" s="309"/>
      <c r="K38" s="309"/>
      <c r="L38" s="310"/>
      <c r="M38" s="282">
        <v>600000</v>
      </c>
      <c r="N38" s="282"/>
      <c r="O38" s="282">
        <v>600000</v>
      </c>
      <c r="P38" s="260">
        <f t="shared" si="1"/>
        <v>100</v>
      </c>
      <c r="Q38" s="248"/>
    </row>
    <row r="39" spans="1:17" ht="33.75" customHeight="1" x14ac:dyDescent="0.25">
      <c r="A39" s="105" t="s">
        <v>160</v>
      </c>
      <c r="B39" s="303">
        <v>12</v>
      </c>
      <c r="C39" s="303">
        <v>1</v>
      </c>
      <c r="D39" s="303">
        <v>41</v>
      </c>
      <c r="E39" s="303">
        <v>812</v>
      </c>
      <c r="F39" s="304" t="s">
        <v>41</v>
      </c>
      <c r="G39" s="304" t="s">
        <v>48</v>
      </c>
      <c r="H39" s="304" t="s">
        <v>271</v>
      </c>
      <c r="I39" s="303">
        <v>522</v>
      </c>
      <c r="J39" s="305"/>
      <c r="K39" s="305"/>
      <c r="L39" s="52"/>
      <c r="M39" s="282">
        <v>1146082</v>
      </c>
      <c r="N39" s="267"/>
      <c r="O39" s="267">
        <v>1146082</v>
      </c>
      <c r="P39" s="260">
        <f t="shared" si="1"/>
        <v>100</v>
      </c>
      <c r="Q39" s="57"/>
    </row>
    <row r="40" spans="1:17" ht="20.25" customHeight="1" x14ac:dyDescent="0.25">
      <c r="A40" s="274" t="s">
        <v>176</v>
      </c>
      <c r="B40" s="303"/>
      <c r="C40" s="303"/>
      <c r="D40" s="303"/>
      <c r="E40" s="303"/>
      <c r="F40" s="304"/>
      <c r="G40" s="304"/>
      <c r="H40" s="304"/>
      <c r="I40" s="303"/>
      <c r="J40" s="305"/>
      <c r="K40" s="305"/>
      <c r="L40" s="52"/>
      <c r="M40" s="282">
        <v>1146082</v>
      </c>
      <c r="N40" s="267"/>
      <c r="O40" s="267">
        <v>1146082</v>
      </c>
      <c r="P40" s="260">
        <f t="shared" si="1"/>
        <v>100</v>
      </c>
      <c r="Q40" s="57"/>
    </row>
    <row r="41" spans="1:17" ht="18.75" customHeight="1" x14ac:dyDescent="0.25">
      <c r="A41" s="106" t="s">
        <v>92</v>
      </c>
      <c r="B41" s="303"/>
      <c r="C41" s="303"/>
      <c r="D41" s="303"/>
      <c r="E41" s="303"/>
      <c r="F41" s="304"/>
      <c r="G41" s="304"/>
      <c r="H41" s="304"/>
      <c r="I41" s="303"/>
      <c r="J41" s="305"/>
      <c r="K41" s="305"/>
      <c r="L41" s="52"/>
      <c r="M41" s="281">
        <f>M42</f>
        <v>1162918</v>
      </c>
      <c r="N41" s="281">
        <f t="shared" ref="N41:O41" si="15">N42</f>
        <v>0</v>
      </c>
      <c r="O41" s="281">
        <f t="shared" si="15"/>
        <v>1162918</v>
      </c>
      <c r="P41" s="260">
        <f t="shared" si="1"/>
        <v>100</v>
      </c>
      <c r="Q41" s="57"/>
    </row>
    <row r="42" spans="1:17" ht="19.5" customHeight="1" x14ac:dyDescent="0.25">
      <c r="A42" s="105" t="s">
        <v>294</v>
      </c>
      <c r="B42" s="303">
        <v>12</v>
      </c>
      <c r="C42" s="303">
        <v>1</v>
      </c>
      <c r="D42" s="303">
        <v>41</v>
      </c>
      <c r="E42" s="303">
        <v>812</v>
      </c>
      <c r="F42" s="304" t="s">
        <v>41</v>
      </c>
      <c r="G42" s="304" t="s">
        <v>48</v>
      </c>
      <c r="H42" s="304" t="s">
        <v>271</v>
      </c>
      <c r="I42" s="303">
        <v>522</v>
      </c>
      <c r="J42" s="305"/>
      <c r="K42" s="305"/>
      <c r="L42" s="52"/>
      <c r="M42" s="282">
        <v>1162918</v>
      </c>
      <c r="N42" s="267"/>
      <c r="O42" s="267">
        <v>1162918</v>
      </c>
      <c r="P42" s="260">
        <f t="shared" si="1"/>
        <v>100</v>
      </c>
      <c r="Q42" s="57"/>
    </row>
    <row r="43" spans="1:17" ht="18.75" customHeight="1" x14ac:dyDescent="0.25">
      <c r="A43" s="274" t="s">
        <v>176</v>
      </c>
      <c r="B43" s="303"/>
      <c r="C43" s="303"/>
      <c r="D43" s="303"/>
      <c r="E43" s="303"/>
      <c r="F43" s="304"/>
      <c r="G43" s="304"/>
      <c r="H43" s="304"/>
      <c r="I43" s="303"/>
      <c r="J43" s="305"/>
      <c r="K43" s="305"/>
      <c r="L43" s="52"/>
      <c r="M43" s="282">
        <v>1162918</v>
      </c>
      <c r="N43" s="267"/>
      <c r="O43" s="267">
        <v>1162918</v>
      </c>
      <c r="P43" s="260">
        <f t="shared" si="1"/>
        <v>100</v>
      </c>
      <c r="Q43" s="57"/>
    </row>
    <row r="44" spans="1:17" ht="15.75" customHeight="1" x14ac:dyDescent="0.25">
      <c r="A44" s="311" t="s">
        <v>295</v>
      </c>
      <c r="B44" s="312"/>
      <c r="C44" s="312"/>
      <c r="D44" s="312"/>
      <c r="E44" s="312"/>
      <c r="F44" s="312"/>
      <c r="G44" s="312"/>
      <c r="H44" s="304"/>
      <c r="I44" s="312"/>
      <c r="J44" s="313"/>
      <c r="K44" s="313"/>
      <c r="L44" s="52"/>
      <c r="M44" s="283">
        <f>M45</f>
        <v>4186261</v>
      </c>
      <c r="N44" s="283">
        <f t="shared" ref="N44:O44" si="16">N45</f>
        <v>0</v>
      </c>
      <c r="O44" s="283">
        <f t="shared" si="16"/>
        <v>0</v>
      </c>
      <c r="P44" s="260">
        <f t="shared" si="1"/>
        <v>0</v>
      </c>
      <c r="Q44" s="57"/>
    </row>
    <row r="45" spans="1:17" ht="30" customHeight="1" x14ac:dyDescent="0.25">
      <c r="A45" s="302" t="s">
        <v>296</v>
      </c>
      <c r="B45" s="303">
        <v>12</v>
      </c>
      <c r="C45" s="303">
        <v>1</v>
      </c>
      <c r="D45" s="303">
        <v>41</v>
      </c>
      <c r="E45" s="303">
        <v>812</v>
      </c>
      <c r="F45" s="304" t="s">
        <v>41</v>
      </c>
      <c r="G45" s="304" t="s">
        <v>48</v>
      </c>
      <c r="H45" s="304" t="s">
        <v>271</v>
      </c>
      <c r="I45" s="303">
        <v>522</v>
      </c>
      <c r="J45" s="314" t="s">
        <v>273</v>
      </c>
      <c r="K45" s="314" t="s">
        <v>274</v>
      </c>
      <c r="L45" s="52"/>
      <c r="M45" s="282">
        <v>4186261</v>
      </c>
      <c r="N45" s="267"/>
      <c r="O45" s="267"/>
      <c r="P45" s="260">
        <f t="shared" si="1"/>
        <v>0</v>
      </c>
      <c r="Q45" s="57"/>
    </row>
    <row r="46" spans="1:17" ht="18" customHeight="1" x14ac:dyDescent="0.25">
      <c r="A46" s="311" t="s">
        <v>88</v>
      </c>
      <c r="B46" s="312"/>
      <c r="C46" s="312"/>
      <c r="D46" s="312"/>
      <c r="E46" s="312"/>
      <c r="F46" s="312"/>
      <c r="G46" s="312"/>
      <c r="H46" s="304"/>
      <c r="I46" s="312"/>
      <c r="J46" s="305"/>
      <c r="K46" s="305"/>
      <c r="L46" s="52"/>
      <c r="M46" s="283">
        <f t="shared" ref="M46" si="17">M47</f>
        <v>5517020</v>
      </c>
      <c r="N46" s="265"/>
      <c r="O46" s="265"/>
      <c r="P46" s="260">
        <f t="shared" si="1"/>
        <v>0</v>
      </c>
      <c r="Q46" s="57"/>
    </row>
    <row r="47" spans="1:17" ht="18" customHeight="1" x14ac:dyDescent="0.25">
      <c r="A47" s="302" t="s">
        <v>297</v>
      </c>
      <c r="B47" s="303">
        <v>12</v>
      </c>
      <c r="C47" s="303">
        <v>1</v>
      </c>
      <c r="D47" s="303">
        <v>41</v>
      </c>
      <c r="E47" s="303">
        <v>812</v>
      </c>
      <c r="F47" s="304" t="s">
        <v>41</v>
      </c>
      <c r="G47" s="304" t="s">
        <v>48</v>
      </c>
      <c r="H47" s="304" t="s">
        <v>271</v>
      </c>
      <c r="I47" s="303">
        <v>522</v>
      </c>
      <c r="J47" s="305" t="s">
        <v>69</v>
      </c>
      <c r="K47" s="305">
        <v>1.63</v>
      </c>
      <c r="L47" s="52"/>
      <c r="M47" s="282">
        <v>5517020</v>
      </c>
      <c r="N47" s="267"/>
      <c r="O47" s="267"/>
      <c r="P47" s="260">
        <f t="shared" si="1"/>
        <v>0</v>
      </c>
      <c r="Q47" s="57"/>
    </row>
    <row r="48" spans="1:17" ht="18" customHeight="1" x14ac:dyDescent="0.25">
      <c r="A48" s="311" t="s">
        <v>298</v>
      </c>
      <c r="B48" s="312"/>
      <c r="C48" s="312"/>
      <c r="D48" s="312"/>
      <c r="E48" s="312"/>
      <c r="F48" s="312"/>
      <c r="G48" s="312"/>
      <c r="H48" s="304"/>
      <c r="I48" s="312"/>
      <c r="J48" s="305"/>
      <c r="K48" s="305"/>
      <c r="L48" s="52"/>
      <c r="M48" s="281">
        <f t="shared" ref="M48" si="18">M49</f>
        <v>5197488</v>
      </c>
      <c r="N48" s="265"/>
      <c r="O48" s="265"/>
      <c r="P48" s="260">
        <f t="shared" si="1"/>
        <v>0</v>
      </c>
      <c r="Q48" s="57"/>
    </row>
    <row r="49" spans="1:17" ht="18" customHeight="1" x14ac:dyDescent="0.25">
      <c r="A49" s="302" t="s">
        <v>299</v>
      </c>
      <c r="B49" s="303">
        <v>12</v>
      </c>
      <c r="C49" s="303">
        <v>1</v>
      </c>
      <c r="D49" s="303">
        <v>41</v>
      </c>
      <c r="E49" s="303">
        <v>812</v>
      </c>
      <c r="F49" s="304" t="s">
        <v>41</v>
      </c>
      <c r="G49" s="304" t="s">
        <v>48</v>
      </c>
      <c r="H49" s="304" t="s">
        <v>271</v>
      </c>
      <c r="I49" s="303">
        <v>522</v>
      </c>
      <c r="J49" s="305" t="s">
        <v>275</v>
      </c>
      <c r="K49" s="305">
        <v>3512</v>
      </c>
      <c r="L49" s="52"/>
      <c r="M49" s="282">
        <v>5197488</v>
      </c>
      <c r="N49" s="267"/>
      <c r="O49" s="267"/>
      <c r="P49" s="260">
        <f t="shared" si="1"/>
        <v>0</v>
      </c>
      <c r="Q49" s="57"/>
    </row>
    <row r="50" spans="1:17" ht="18" customHeight="1" x14ac:dyDescent="0.25">
      <c r="A50" s="306" t="s">
        <v>300</v>
      </c>
      <c r="B50" s="303"/>
      <c r="C50" s="303"/>
      <c r="D50" s="303"/>
      <c r="E50" s="303"/>
      <c r="F50" s="304"/>
      <c r="G50" s="304"/>
      <c r="H50" s="304"/>
      <c r="I50" s="303"/>
      <c r="J50" s="305"/>
      <c r="K50" s="305"/>
      <c r="L50" s="52"/>
      <c r="M50" s="281">
        <f t="shared" ref="M50" si="19">M51</f>
        <v>1762500</v>
      </c>
      <c r="N50" s="265"/>
      <c r="O50" s="265"/>
      <c r="P50" s="260">
        <f t="shared" si="1"/>
        <v>0</v>
      </c>
      <c r="Q50" s="57"/>
    </row>
    <row r="51" spans="1:17" ht="18.75" customHeight="1" x14ac:dyDescent="0.25">
      <c r="A51" s="230" t="s">
        <v>301</v>
      </c>
      <c r="B51" s="303">
        <v>12</v>
      </c>
      <c r="C51" s="303">
        <v>1</v>
      </c>
      <c r="D51" s="303">
        <v>41</v>
      </c>
      <c r="E51" s="303">
        <v>812</v>
      </c>
      <c r="F51" s="304" t="s">
        <v>41</v>
      </c>
      <c r="G51" s="304" t="s">
        <v>48</v>
      </c>
      <c r="H51" s="304" t="s">
        <v>271</v>
      </c>
      <c r="I51" s="303">
        <v>522</v>
      </c>
      <c r="J51" s="305" t="s">
        <v>275</v>
      </c>
      <c r="K51" s="305">
        <v>7298.4</v>
      </c>
      <c r="L51" s="52"/>
      <c r="M51" s="282">
        <v>1762500</v>
      </c>
      <c r="N51" s="271"/>
      <c r="O51" s="267"/>
      <c r="P51" s="260">
        <f t="shared" si="1"/>
        <v>0</v>
      </c>
      <c r="Q51" s="57"/>
    </row>
    <row r="52" spans="1:17" ht="15.75" customHeight="1" x14ac:dyDescent="0.25">
      <c r="A52" s="311" t="s">
        <v>132</v>
      </c>
      <c r="B52" s="312"/>
      <c r="C52" s="312"/>
      <c r="D52" s="312"/>
      <c r="E52" s="312"/>
      <c r="F52" s="312"/>
      <c r="G52" s="312"/>
      <c r="H52" s="315"/>
      <c r="I52" s="312"/>
      <c r="J52" s="313"/>
      <c r="K52" s="313"/>
      <c r="L52" s="230"/>
      <c r="M52" s="283">
        <f>M53+M55+M56</f>
        <v>18091000</v>
      </c>
      <c r="N52" s="270">
        <f>N53</f>
        <v>0</v>
      </c>
      <c r="O52" s="270">
        <f>O53</f>
        <v>622933</v>
      </c>
      <c r="P52" s="260">
        <f t="shared" si="1"/>
        <v>3.4433309380354875</v>
      </c>
      <c r="Q52" s="57"/>
    </row>
    <row r="53" spans="1:17" ht="33.75" customHeight="1" x14ac:dyDescent="0.25">
      <c r="A53" s="302" t="s">
        <v>302</v>
      </c>
      <c r="B53" s="303">
        <v>12</v>
      </c>
      <c r="C53" s="303">
        <v>1</v>
      </c>
      <c r="D53" s="303">
        <v>41</v>
      </c>
      <c r="E53" s="303">
        <v>812</v>
      </c>
      <c r="F53" s="304" t="s">
        <v>41</v>
      </c>
      <c r="G53" s="304" t="s">
        <v>48</v>
      </c>
      <c r="H53" s="304" t="s">
        <v>271</v>
      </c>
      <c r="I53" s="303">
        <v>522</v>
      </c>
      <c r="J53" s="313"/>
      <c r="K53" s="313"/>
      <c r="L53" s="50"/>
      <c r="M53" s="301">
        <v>622933</v>
      </c>
      <c r="N53" s="267"/>
      <c r="O53" s="267">
        <v>622933</v>
      </c>
      <c r="P53" s="260">
        <f t="shared" si="1"/>
        <v>100</v>
      </c>
      <c r="Q53" s="57"/>
    </row>
    <row r="54" spans="1:17" s="11" customFormat="1" ht="17.25" customHeight="1" x14ac:dyDescent="0.25">
      <c r="A54" s="300" t="s">
        <v>176</v>
      </c>
      <c r="B54" s="303">
        <v>12</v>
      </c>
      <c r="C54" s="303">
        <v>1</v>
      </c>
      <c r="D54" s="303">
        <v>41</v>
      </c>
      <c r="E54" s="303">
        <v>812</v>
      </c>
      <c r="F54" s="307" t="s">
        <v>41</v>
      </c>
      <c r="G54" s="307" t="s">
        <v>48</v>
      </c>
      <c r="H54" s="307" t="s">
        <v>271</v>
      </c>
      <c r="I54" s="308">
        <v>522</v>
      </c>
      <c r="J54" s="309"/>
      <c r="K54" s="309"/>
      <c r="L54" s="310"/>
      <c r="M54" s="301">
        <v>622933</v>
      </c>
      <c r="N54" s="267"/>
      <c r="O54" s="267">
        <v>622933</v>
      </c>
      <c r="P54" s="260">
        <f t="shared" si="1"/>
        <v>100</v>
      </c>
      <c r="Q54" s="248"/>
    </row>
    <row r="55" spans="1:17" x14ac:dyDescent="0.25">
      <c r="A55" s="316" t="s">
        <v>303</v>
      </c>
      <c r="B55" s="303">
        <v>12</v>
      </c>
      <c r="C55" s="303">
        <v>1</v>
      </c>
      <c r="D55" s="303">
        <v>41</v>
      </c>
      <c r="E55" s="303">
        <v>812</v>
      </c>
      <c r="F55" s="304" t="s">
        <v>41</v>
      </c>
      <c r="G55" s="304" t="s">
        <v>48</v>
      </c>
      <c r="H55" s="304" t="s">
        <v>271</v>
      </c>
      <c r="I55" s="303">
        <v>522</v>
      </c>
      <c r="J55" s="312" t="s">
        <v>276</v>
      </c>
      <c r="K55" s="312">
        <v>2000</v>
      </c>
      <c r="L55" s="50"/>
      <c r="M55" s="282">
        <v>12718067</v>
      </c>
      <c r="N55" s="265"/>
      <c r="O55" s="265"/>
      <c r="P55" s="260">
        <f t="shared" si="1"/>
        <v>0</v>
      </c>
      <c r="Q55" s="57"/>
    </row>
    <row r="56" spans="1:17" x14ac:dyDescent="0.25">
      <c r="A56" s="316" t="s">
        <v>304</v>
      </c>
      <c r="B56" s="303">
        <v>12</v>
      </c>
      <c r="C56" s="303">
        <v>1</v>
      </c>
      <c r="D56" s="303">
        <v>41</v>
      </c>
      <c r="E56" s="303">
        <v>812</v>
      </c>
      <c r="F56" s="304" t="s">
        <v>41</v>
      </c>
      <c r="G56" s="304" t="s">
        <v>48</v>
      </c>
      <c r="H56" s="304" t="s">
        <v>271</v>
      </c>
      <c r="I56" s="303">
        <v>522</v>
      </c>
      <c r="J56" s="312" t="s">
        <v>69</v>
      </c>
      <c r="K56" s="312">
        <v>2</v>
      </c>
      <c r="L56" s="50"/>
      <c r="M56" s="282">
        <v>4750000</v>
      </c>
      <c r="N56" s="265"/>
      <c r="O56" s="265"/>
      <c r="P56" s="260">
        <f t="shared" si="1"/>
        <v>0</v>
      </c>
      <c r="Q56" s="57"/>
    </row>
    <row r="57" spans="1:17" ht="15" customHeight="1" x14ac:dyDescent="0.25">
      <c r="A57" s="311" t="s">
        <v>305</v>
      </c>
      <c r="B57" s="312"/>
      <c r="C57" s="312"/>
      <c r="D57" s="312"/>
      <c r="E57" s="312"/>
      <c r="F57" s="312"/>
      <c r="G57" s="312"/>
      <c r="H57" s="304"/>
      <c r="I57" s="312"/>
      <c r="J57" s="313"/>
      <c r="K57" s="313"/>
      <c r="L57" s="50"/>
      <c r="M57" s="283">
        <f t="shared" ref="M57" si="20">M58</f>
        <v>3171898</v>
      </c>
      <c r="N57" s="265"/>
      <c r="O57" s="265"/>
      <c r="P57" s="260">
        <f t="shared" si="1"/>
        <v>0</v>
      </c>
      <c r="Q57" s="57"/>
    </row>
    <row r="58" spans="1:17" ht="15.75" customHeight="1" x14ac:dyDescent="0.25">
      <c r="A58" s="302" t="s">
        <v>306</v>
      </c>
      <c r="B58" s="303">
        <v>12</v>
      </c>
      <c r="C58" s="303">
        <v>1</v>
      </c>
      <c r="D58" s="303">
        <v>41</v>
      </c>
      <c r="E58" s="303">
        <v>812</v>
      </c>
      <c r="F58" s="304" t="s">
        <v>41</v>
      </c>
      <c r="G58" s="304" t="s">
        <v>48</v>
      </c>
      <c r="H58" s="304" t="s">
        <v>271</v>
      </c>
      <c r="I58" s="303">
        <v>522</v>
      </c>
      <c r="J58" s="317" t="s">
        <v>277</v>
      </c>
      <c r="K58" s="317" t="s">
        <v>278</v>
      </c>
      <c r="L58" s="50"/>
      <c r="M58" s="282">
        <v>3171898</v>
      </c>
      <c r="N58" s="265"/>
      <c r="O58" s="265"/>
      <c r="P58" s="260">
        <f t="shared" si="1"/>
        <v>0</v>
      </c>
      <c r="Q58" s="57"/>
    </row>
    <row r="59" spans="1:17" ht="15" customHeight="1" x14ac:dyDescent="0.25">
      <c r="A59" s="311" t="s">
        <v>82</v>
      </c>
      <c r="B59" s="312"/>
      <c r="C59" s="312"/>
      <c r="D59" s="312"/>
      <c r="E59" s="312"/>
      <c r="F59" s="312"/>
      <c r="G59" s="312"/>
      <c r="H59" s="315"/>
      <c r="I59" s="312"/>
      <c r="J59" s="313"/>
      <c r="K59" s="313"/>
      <c r="L59" s="52"/>
      <c r="M59" s="283">
        <f t="shared" ref="M59" si="21">M60+M61</f>
        <v>14044429</v>
      </c>
      <c r="N59" s="267"/>
      <c r="O59" s="267"/>
      <c r="P59" s="260">
        <f t="shared" si="1"/>
        <v>0</v>
      </c>
      <c r="Q59" s="57"/>
    </row>
    <row r="60" spans="1:17" ht="18.75" customHeight="1" x14ac:dyDescent="0.25">
      <c r="A60" s="302" t="s">
        <v>307</v>
      </c>
      <c r="B60" s="303">
        <v>12</v>
      </c>
      <c r="C60" s="303">
        <v>1</v>
      </c>
      <c r="D60" s="303">
        <v>41</v>
      </c>
      <c r="E60" s="303">
        <v>812</v>
      </c>
      <c r="F60" s="304" t="s">
        <v>41</v>
      </c>
      <c r="G60" s="304" t="s">
        <v>48</v>
      </c>
      <c r="H60" s="304" t="s">
        <v>271</v>
      </c>
      <c r="I60" s="303">
        <v>522</v>
      </c>
      <c r="J60" s="317" t="s">
        <v>364</v>
      </c>
      <c r="K60" s="317">
        <v>4</v>
      </c>
      <c r="L60" s="50"/>
      <c r="M60" s="282">
        <v>5939371</v>
      </c>
      <c r="N60" s="265"/>
      <c r="O60" s="265"/>
      <c r="P60" s="260">
        <f t="shared" si="1"/>
        <v>0</v>
      </c>
      <c r="Q60" s="57"/>
    </row>
    <row r="61" spans="1:17" ht="24" customHeight="1" x14ac:dyDescent="0.3">
      <c r="A61" s="302" t="s">
        <v>308</v>
      </c>
      <c r="B61" s="303">
        <v>12</v>
      </c>
      <c r="C61" s="303">
        <v>1</v>
      </c>
      <c r="D61" s="303">
        <v>41</v>
      </c>
      <c r="E61" s="303">
        <v>812</v>
      </c>
      <c r="F61" s="304" t="s">
        <v>41</v>
      </c>
      <c r="G61" s="304" t="s">
        <v>48</v>
      </c>
      <c r="H61" s="304" t="s">
        <v>271</v>
      </c>
      <c r="I61" s="303">
        <v>522</v>
      </c>
      <c r="J61" s="317" t="s">
        <v>365</v>
      </c>
      <c r="K61" s="317" t="s">
        <v>279</v>
      </c>
      <c r="L61" s="52"/>
      <c r="M61" s="282">
        <v>8105058</v>
      </c>
      <c r="N61" s="267"/>
      <c r="O61" s="267"/>
      <c r="P61" s="260">
        <f t="shared" si="1"/>
        <v>0</v>
      </c>
      <c r="Q61" s="57"/>
    </row>
    <row r="62" spans="1:17" ht="21" customHeight="1" x14ac:dyDescent="0.25">
      <c r="A62" s="318" t="s">
        <v>164</v>
      </c>
      <c r="B62" s="303"/>
      <c r="C62" s="303"/>
      <c r="D62" s="303"/>
      <c r="E62" s="303"/>
      <c r="F62" s="304"/>
      <c r="G62" s="304"/>
      <c r="H62" s="304"/>
      <c r="I62" s="303"/>
      <c r="J62" s="313"/>
      <c r="K62" s="313"/>
      <c r="L62" s="264"/>
      <c r="M62" s="281">
        <f t="shared" ref="M62" si="22">M63</f>
        <v>1570857</v>
      </c>
      <c r="N62" s="270">
        <f>N64</f>
        <v>0</v>
      </c>
      <c r="O62" s="270">
        <f>O64</f>
        <v>500000</v>
      </c>
      <c r="P62" s="260">
        <f t="shared" si="1"/>
        <v>31.829759169676169</v>
      </c>
      <c r="Q62" s="57"/>
    </row>
    <row r="63" spans="1:17" ht="31.5" customHeight="1" x14ac:dyDescent="0.25">
      <c r="A63" s="319" t="s">
        <v>165</v>
      </c>
      <c r="B63" s="303">
        <v>12</v>
      </c>
      <c r="C63" s="303">
        <v>1</v>
      </c>
      <c r="D63" s="303">
        <v>41</v>
      </c>
      <c r="E63" s="303">
        <v>812</v>
      </c>
      <c r="F63" s="304" t="s">
        <v>41</v>
      </c>
      <c r="G63" s="304" t="s">
        <v>48</v>
      </c>
      <c r="H63" s="304" t="s">
        <v>271</v>
      </c>
      <c r="I63" s="303">
        <v>522</v>
      </c>
      <c r="J63" s="312" t="s">
        <v>69</v>
      </c>
      <c r="K63" s="312">
        <v>1.3129999999999999</v>
      </c>
      <c r="L63" s="290"/>
      <c r="M63" s="282">
        <v>1570857</v>
      </c>
      <c r="N63" s="265"/>
      <c r="O63" s="267">
        <v>500000</v>
      </c>
      <c r="P63" s="260">
        <f t="shared" si="1"/>
        <v>31.829759169676169</v>
      </c>
      <c r="Q63" s="57"/>
    </row>
    <row r="64" spans="1:17" ht="18" customHeight="1" x14ac:dyDescent="0.25">
      <c r="A64" s="274" t="s">
        <v>176</v>
      </c>
      <c r="B64" s="303"/>
      <c r="C64" s="303"/>
      <c r="D64" s="303"/>
      <c r="E64" s="303"/>
      <c r="F64" s="304"/>
      <c r="G64" s="304"/>
      <c r="H64" s="304"/>
      <c r="I64" s="303"/>
      <c r="J64" s="312"/>
      <c r="K64" s="312"/>
      <c r="L64" s="290"/>
      <c r="M64" s="282">
        <v>500000</v>
      </c>
      <c r="N64" s="267"/>
      <c r="O64" s="267">
        <v>500000</v>
      </c>
      <c r="P64" s="260">
        <f t="shared" si="1"/>
        <v>100</v>
      </c>
      <c r="Q64" s="57"/>
    </row>
    <row r="65" spans="1:17" x14ac:dyDescent="0.25">
      <c r="A65" s="311" t="s">
        <v>309</v>
      </c>
      <c r="B65" s="312"/>
      <c r="C65" s="312"/>
      <c r="D65" s="312"/>
      <c r="E65" s="312"/>
      <c r="F65" s="312"/>
      <c r="G65" s="312"/>
      <c r="H65" s="315"/>
      <c r="I65" s="312"/>
      <c r="J65" s="313"/>
      <c r="K65" s="313"/>
      <c r="L65" s="290"/>
      <c r="M65" s="283">
        <f t="shared" ref="M65" si="23">M66</f>
        <v>10628060</v>
      </c>
      <c r="N65" s="265"/>
      <c r="O65" s="265"/>
      <c r="P65" s="260">
        <f t="shared" si="1"/>
        <v>0</v>
      </c>
      <c r="Q65" s="57"/>
    </row>
    <row r="66" spans="1:17" ht="16.5" customHeight="1" x14ac:dyDescent="0.25">
      <c r="A66" s="14" t="s">
        <v>310</v>
      </c>
      <c r="B66" s="170">
        <v>12</v>
      </c>
      <c r="C66" s="170">
        <v>1</v>
      </c>
      <c r="D66" s="170">
        <v>41</v>
      </c>
      <c r="E66" s="170">
        <v>812</v>
      </c>
      <c r="F66" s="183" t="s">
        <v>41</v>
      </c>
      <c r="G66" s="183" t="s">
        <v>48</v>
      </c>
      <c r="H66" s="183" t="s">
        <v>271</v>
      </c>
      <c r="I66" s="170">
        <v>522</v>
      </c>
      <c r="J66" s="186" t="s">
        <v>277</v>
      </c>
      <c r="K66" s="186" t="s">
        <v>280</v>
      </c>
      <c r="L66" s="36"/>
      <c r="M66" s="282">
        <v>10628060</v>
      </c>
      <c r="N66" s="265"/>
      <c r="O66" s="265"/>
      <c r="P66" s="260">
        <f t="shared" si="1"/>
        <v>0</v>
      </c>
      <c r="Q66" s="57"/>
    </row>
    <row r="67" spans="1:17" ht="23.25" customHeight="1" x14ac:dyDescent="0.25">
      <c r="A67" s="96" t="s">
        <v>133</v>
      </c>
      <c r="B67" s="86" t="s">
        <v>23</v>
      </c>
      <c r="C67" s="86">
        <v>0</v>
      </c>
      <c r="D67" s="86"/>
      <c r="E67" s="86"/>
      <c r="F67" s="86"/>
      <c r="G67" s="86"/>
      <c r="H67" s="86"/>
      <c r="I67" s="86"/>
      <c r="J67" s="99"/>
      <c r="K67" s="249"/>
      <c r="L67" s="101"/>
      <c r="M67" s="84">
        <v>21979727</v>
      </c>
      <c r="N67" s="272">
        <v>9376600</v>
      </c>
      <c r="O67" s="272">
        <v>9826785.5500000007</v>
      </c>
      <c r="P67" s="273">
        <f t="shared" ref="P67:P129" si="24">O67/M67*100</f>
        <v>44.708405841437433</v>
      </c>
      <c r="Q67" s="57"/>
    </row>
    <row r="68" spans="1:17" x14ac:dyDescent="0.25">
      <c r="A68" s="106" t="s">
        <v>177</v>
      </c>
      <c r="B68" s="107">
        <v>14</v>
      </c>
      <c r="C68" s="107">
        <v>0</v>
      </c>
      <c r="D68" s="107">
        <v>18</v>
      </c>
      <c r="E68" s="23"/>
      <c r="F68" s="6"/>
      <c r="G68" s="6"/>
      <c r="H68" s="6"/>
      <c r="I68" s="6"/>
      <c r="J68" s="7"/>
      <c r="K68" s="187"/>
      <c r="L68" s="35"/>
      <c r="M68" s="30">
        <v>21979727</v>
      </c>
      <c r="N68" s="270">
        <v>9376600</v>
      </c>
      <c r="O68" s="270">
        <v>9826785.5500000007</v>
      </c>
      <c r="P68" s="261">
        <f t="shared" si="24"/>
        <v>44.708405841437433</v>
      </c>
      <c r="Q68" s="57"/>
    </row>
    <row r="69" spans="1:17" ht="19.5" customHeight="1" x14ac:dyDescent="0.25">
      <c r="A69" s="93" t="s">
        <v>31</v>
      </c>
      <c r="B69" s="6">
        <v>14</v>
      </c>
      <c r="C69" s="6">
        <v>0</v>
      </c>
      <c r="D69" s="107">
        <v>18</v>
      </c>
      <c r="E69" s="6">
        <v>819</v>
      </c>
      <c r="F69" s="6"/>
      <c r="G69" s="6"/>
      <c r="H69" s="6"/>
      <c r="I69" s="6"/>
      <c r="J69" s="7"/>
      <c r="K69" s="187"/>
      <c r="L69" s="35"/>
      <c r="M69" s="30">
        <v>21979727</v>
      </c>
      <c r="N69" s="270">
        <v>9376600</v>
      </c>
      <c r="O69" s="270">
        <v>9826785.5500000007</v>
      </c>
      <c r="P69" s="261">
        <f t="shared" si="24"/>
        <v>44.708405841437433</v>
      </c>
      <c r="Q69" s="57"/>
    </row>
    <row r="70" spans="1:17" ht="18.75" customHeight="1" x14ac:dyDescent="0.25">
      <c r="A70" s="93" t="s">
        <v>24</v>
      </c>
      <c r="B70" s="6" t="s">
        <v>23</v>
      </c>
      <c r="C70" s="6">
        <v>0</v>
      </c>
      <c r="D70" s="107">
        <v>18</v>
      </c>
      <c r="E70" s="6" t="s">
        <v>28</v>
      </c>
      <c r="F70" s="6" t="s">
        <v>29</v>
      </c>
      <c r="G70" s="6" t="s">
        <v>33</v>
      </c>
      <c r="H70" s="6"/>
      <c r="I70" s="6"/>
      <c r="J70" s="7"/>
      <c r="K70" s="187"/>
      <c r="L70" s="35"/>
      <c r="M70" s="30">
        <v>21979727</v>
      </c>
      <c r="N70" s="270">
        <v>9376600</v>
      </c>
      <c r="O70" s="270">
        <v>9826785.5500000007</v>
      </c>
      <c r="P70" s="261">
        <f t="shared" si="24"/>
        <v>44.708405841437433</v>
      </c>
      <c r="Q70" s="57"/>
    </row>
    <row r="71" spans="1:17" ht="22.5" customHeight="1" x14ac:dyDescent="0.25">
      <c r="A71" s="93" t="s">
        <v>25</v>
      </c>
      <c r="B71" s="6">
        <v>14</v>
      </c>
      <c r="C71" s="6">
        <v>0</v>
      </c>
      <c r="D71" s="107">
        <v>18</v>
      </c>
      <c r="E71" s="6" t="s">
        <v>28</v>
      </c>
      <c r="F71" s="6" t="s">
        <v>29</v>
      </c>
      <c r="G71" s="26" t="s">
        <v>30</v>
      </c>
      <c r="H71" s="6"/>
      <c r="I71" s="6"/>
      <c r="J71" s="7"/>
      <c r="K71" s="187"/>
      <c r="L71" s="200"/>
      <c r="M71" s="30">
        <v>21979727</v>
      </c>
      <c r="N71" s="270">
        <v>9376600</v>
      </c>
      <c r="O71" s="270">
        <v>9826785.5500000007</v>
      </c>
      <c r="P71" s="261">
        <f t="shared" si="24"/>
        <v>44.708405841437433</v>
      </c>
      <c r="Q71" s="57"/>
    </row>
    <row r="72" spans="1:17" ht="34.5" customHeight="1" x14ac:dyDescent="0.25">
      <c r="A72" s="93" t="s">
        <v>131</v>
      </c>
      <c r="B72" s="6" t="s">
        <v>23</v>
      </c>
      <c r="C72" s="6">
        <v>0</v>
      </c>
      <c r="D72" s="107">
        <v>18</v>
      </c>
      <c r="E72" s="6" t="s">
        <v>28</v>
      </c>
      <c r="F72" s="6" t="s">
        <v>29</v>
      </c>
      <c r="G72" s="26" t="s">
        <v>30</v>
      </c>
      <c r="H72" s="6">
        <v>11270</v>
      </c>
      <c r="I72" s="6" t="s">
        <v>33</v>
      </c>
      <c r="J72" s="7"/>
      <c r="K72" s="187"/>
      <c r="L72" s="35"/>
      <c r="M72" s="30">
        <v>21979727</v>
      </c>
      <c r="N72" s="270">
        <v>9376600</v>
      </c>
      <c r="O72" s="270">
        <v>9826785.5500000007</v>
      </c>
      <c r="P72" s="261">
        <f t="shared" si="24"/>
        <v>44.708405841437433</v>
      </c>
      <c r="Q72" s="57"/>
    </row>
    <row r="73" spans="1:17" ht="31.5" x14ac:dyDescent="0.25">
      <c r="A73" s="93" t="s">
        <v>124</v>
      </c>
      <c r="B73" s="6" t="s">
        <v>23</v>
      </c>
      <c r="C73" s="6">
        <v>0</v>
      </c>
      <c r="D73" s="107">
        <v>18</v>
      </c>
      <c r="E73" s="6" t="s">
        <v>28</v>
      </c>
      <c r="F73" s="6" t="s">
        <v>29</v>
      </c>
      <c r="G73" s="26" t="s">
        <v>30</v>
      </c>
      <c r="H73" s="6">
        <v>11270</v>
      </c>
      <c r="I73" s="6" t="s">
        <v>125</v>
      </c>
      <c r="J73" s="7"/>
      <c r="K73" s="187"/>
      <c r="L73" s="36"/>
      <c r="M73" s="30">
        <v>21979727</v>
      </c>
      <c r="N73" s="270">
        <v>9376600</v>
      </c>
      <c r="O73" s="270">
        <v>9826785.5500000007</v>
      </c>
      <c r="P73" s="261">
        <f t="shared" si="24"/>
        <v>44.708405841437433</v>
      </c>
      <c r="Q73" s="57"/>
    </row>
    <row r="74" spans="1:17" ht="18" customHeight="1" x14ac:dyDescent="0.25">
      <c r="A74" s="93" t="s">
        <v>90</v>
      </c>
      <c r="B74" s="6"/>
      <c r="C74" s="6"/>
      <c r="D74" s="6"/>
      <c r="E74" s="6"/>
      <c r="F74" s="6"/>
      <c r="G74" s="26"/>
      <c r="H74" s="6"/>
      <c r="I74" s="6"/>
      <c r="J74" s="7"/>
      <c r="K74" s="187"/>
      <c r="L74" s="36"/>
      <c r="M74" s="31">
        <v>10425300</v>
      </c>
      <c r="N74" s="270">
        <v>9376600</v>
      </c>
      <c r="O74" s="265">
        <v>7447358.5499999998</v>
      </c>
      <c r="P74" s="260">
        <f t="shared" si="24"/>
        <v>71.435436390319708</v>
      </c>
      <c r="Q74" s="57"/>
    </row>
    <row r="75" spans="1:17" x14ac:dyDescent="0.25">
      <c r="A75" s="94" t="s">
        <v>311</v>
      </c>
      <c r="B75" s="8" t="s">
        <v>23</v>
      </c>
      <c r="C75" s="8">
        <v>0</v>
      </c>
      <c r="D75" s="8">
        <v>18</v>
      </c>
      <c r="E75" s="8" t="s">
        <v>28</v>
      </c>
      <c r="F75" s="8" t="s">
        <v>29</v>
      </c>
      <c r="G75" s="22" t="s">
        <v>30</v>
      </c>
      <c r="H75" s="8">
        <v>11270</v>
      </c>
      <c r="I75" s="8" t="s">
        <v>125</v>
      </c>
      <c r="J75" s="188" t="s">
        <v>168</v>
      </c>
      <c r="K75" s="188">
        <v>2205.8000000000002</v>
      </c>
      <c r="L75" s="36"/>
      <c r="M75" s="79">
        <v>10425300</v>
      </c>
      <c r="N75" s="271">
        <v>9376600</v>
      </c>
      <c r="O75" s="267">
        <v>7447358.5499999998</v>
      </c>
      <c r="P75" s="263">
        <f t="shared" si="24"/>
        <v>71.435436390319708</v>
      </c>
      <c r="Q75" s="57"/>
    </row>
    <row r="76" spans="1:17" ht="21" customHeight="1" x14ac:dyDescent="0.25">
      <c r="A76" s="93" t="s">
        <v>68</v>
      </c>
      <c r="B76" s="6"/>
      <c r="C76" s="6"/>
      <c r="D76" s="6"/>
      <c r="E76" s="6"/>
      <c r="F76" s="6"/>
      <c r="G76" s="26"/>
      <c r="H76" s="6"/>
      <c r="I76" s="6"/>
      <c r="J76" s="188"/>
      <c r="K76" s="188"/>
      <c r="L76" s="36"/>
      <c r="M76" s="31">
        <v>2379427</v>
      </c>
      <c r="N76" s="265">
        <v>0</v>
      </c>
      <c r="O76" s="265">
        <v>2379427</v>
      </c>
      <c r="P76" s="260">
        <f t="shared" si="24"/>
        <v>100</v>
      </c>
      <c r="Q76" s="57"/>
    </row>
    <row r="77" spans="1:17" ht="33" customHeight="1" x14ac:dyDescent="0.25">
      <c r="A77" s="94" t="s">
        <v>134</v>
      </c>
      <c r="B77" s="8" t="s">
        <v>23</v>
      </c>
      <c r="C77" s="8">
        <v>0</v>
      </c>
      <c r="D77" s="8">
        <v>18</v>
      </c>
      <c r="E77" s="8" t="s">
        <v>28</v>
      </c>
      <c r="F77" s="8" t="s">
        <v>29</v>
      </c>
      <c r="G77" s="22" t="s">
        <v>30</v>
      </c>
      <c r="H77" s="8">
        <v>11270</v>
      </c>
      <c r="I77" s="8" t="s">
        <v>125</v>
      </c>
      <c r="J77" s="188" t="s">
        <v>149</v>
      </c>
      <c r="K77" s="188">
        <v>50</v>
      </c>
      <c r="L77" s="36"/>
      <c r="M77" s="79">
        <v>2379427</v>
      </c>
      <c r="N77" s="267"/>
      <c r="O77" s="267">
        <v>2379427</v>
      </c>
      <c r="P77" s="263">
        <f t="shared" si="24"/>
        <v>100</v>
      </c>
      <c r="Q77" s="57"/>
    </row>
    <row r="78" spans="1:17" ht="18" customHeight="1" x14ac:dyDescent="0.25">
      <c r="A78" s="299" t="s">
        <v>46</v>
      </c>
      <c r="B78" s="134"/>
      <c r="C78" s="134"/>
      <c r="D78" s="134"/>
      <c r="E78" s="134"/>
      <c r="F78" s="134"/>
      <c r="G78" s="189"/>
      <c r="H78" s="134"/>
      <c r="I78" s="134"/>
      <c r="J78" s="190"/>
      <c r="K78" s="191"/>
      <c r="L78" s="37"/>
      <c r="M78" s="79">
        <v>2379427</v>
      </c>
      <c r="N78" s="267"/>
      <c r="O78" s="267">
        <v>2379427</v>
      </c>
      <c r="P78" s="263">
        <f t="shared" si="24"/>
        <v>100</v>
      </c>
      <c r="Q78" s="57"/>
    </row>
    <row r="79" spans="1:17" ht="21.75" customHeight="1" x14ac:dyDescent="0.25">
      <c r="A79" s="93" t="s">
        <v>127</v>
      </c>
      <c r="B79" s="6"/>
      <c r="C79" s="6"/>
      <c r="D79" s="6"/>
      <c r="E79" s="6"/>
      <c r="F79" s="6"/>
      <c r="G79" s="26"/>
      <c r="H79" s="6"/>
      <c r="I79" s="6"/>
      <c r="J79" s="7"/>
      <c r="K79" s="187"/>
      <c r="L79" s="37"/>
      <c r="M79" s="31">
        <v>8500000</v>
      </c>
      <c r="N79" s="265"/>
      <c r="O79" s="265"/>
      <c r="P79" s="260">
        <f t="shared" si="24"/>
        <v>0</v>
      </c>
      <c r="Q79" s="57"/>
    </row>
    <row r="80" spans="1:17" ht="19.5" customHeight="1" x14ac:dyDescent="0.25">
      <c r="A80" s="135" t="s">
        <v>135</v>
      </c>
      <c r="B80" s="8" t="s">
        <v>23</v>
      </c>
      <c r="C80" s="8">
        <v>0</v>
      </c>
      <c r="D80" s="8">
        <v>18</v>
      </c>
      <c r="E80" s="8" t="s">
        <v>28</v>
      </c>
      <c r="F80" s="8" t="s">
        <v>29</v>
      </c>
      <c r="G80" s="22" t="s">
        <v>30</v>
      </c>
      <c r="H80" s="8">
        <v>11270</v>
      </c>
      <c r="I80" s="8" t="s">
        <v>125</v>
      </c>
      <c r="J80" s="188" t="s">
        <v>168</v>
      </c>
      <c r="K80" s="192">
        <v>2803.3</v>
      </c>
      <c r="L80" s="37"/>
      <c r="M80" s="79">
        <v>8500000</v>
      </c>
      <c r="N80" s="267"/>
      <c r="O80" s="267"/>
      <c r="P80" s="263">
        <f t="shared" si="24"/>
        <v>0</v>
      </c>
      <c r="Q80" s="57"/>
    </row>
    <row r="81" spans="1:17" x14ac:dyDescent="0.25">
      <c r="A81" s="231" t="s">
        <v>96</v>
      </c>
      <c r="B81" s="8"/>
      <c r="C81" s="8"/>
      <c r="D81" s="8"/>
      <c r="E81" s="8"/>
      <c r="F81" s="8"/>
      <c r="G81" s="22"/>
      <c r="H81" s="8"/>
      <c r="I81" s="8"/>
      <c r="J81" s="188"/>
      <c r="K81" s="192"/>
      <c r="L81" s="37"/>
      <c r="M81" s="31">
        <v>675000</v>
      </c>
      <c r="N81" s="265"/>
      <c r="O81" s="265"/>
      <c r="P81" s="260">
        <f t="shared" si="24"/>
        <v>0</v>
      </c>
      <c r="Q81" s="57"/>
    </row>
    <row r="82" spans="1:17" ht="18.75" customHeight="1" x14ac:dyDescent="0.25">
      <c r="A82" s="135" t="s">
        <v>312</v>
      </c>
      <c r="B82" s="8" t="s">
        <v>23</v>
      </c>
      <c r="C82" s="8">
        <v>0</v>
      </c>
      <c r="D82" s="8">
        <v>18</v>
      </c>
      <c r="E82" s="8" t="s">
        <v>28</v>
      </c>
      <c r="F82" s="8" t="s">
        <v>29</v>
      </c>
      <c r="G82" s="22" t="s">
        <v>30</v>
      </c>
      <c r="H82" s="8">
        <v>11270</v>
      </c>
      <c r="I82" s="8" t="s">
        <v>125</v>
      </c>
      <c r="J82" s="188" t="s">
        <v>149</v>
      </c>
      <c r="K82" s="193">
        <v>162</v>
      </c>
      <c r="L82" s="37"/>
      <c r="M82" s="79">
        <v>675000</v>
      </c>
      <c r="N82" s="267"/>
      <c r="O82" s="267"/>
      <c r="P82" s="263">
        <f t="shared" si="24"/>
        <v>0</v>
      </c>
      <c r="Q82" s="57"/>
    </row>
    <row r="83" spans="1:17" ht="16.5" customHeight="1" x14ac:dyDescent="0.25">
      <c r="A83" s="96" t="s">
        <v>49</v>
      </c>
      <c r="B83" s="86">
        <v>15</v>
      </c>
      <c r="C83" s="86">
        <v>0</v>
      </c>
      <c r="D83" s="86"/>
      <c r="E83" s="87"/>
      <c r="F83" s="87"/>
      <c r="G83" s="87"/>
      <c r="H83" s="87"/>
      <c r="I83" s="87"/>
      <c r="J83" s="328"/>
      <c r="K83" s="255"/>
      <c r="L83" s="329"/>
      <c r="M83" s="84">
        <f>M84</f>
        <v>11875000</v>
      </c>
      <c r="N83" s="84">
        <f t="shared" ref="N83:O83" si="25">N84</f>
        <v>999076</v>
      </c>
      <c r="O83" s="84">
        <f t="shared" si="25"/>
        <v>4999.67</v>
      </c>
      <c r="P83" s="273">
        <f t="shared" si="24"/>
        <v>4.2102484210526314E-2</v>
      </c>
      <c r="Q83" s="57"/>
    </row>
    <row r="84" spans="1:17" x14ac:dyDescent="0.25">
      <c r="A84" s="106" t="s">
        <v>188</v>
      </c>
      <c r="B84" s="107">
        <v>15</v>
      </c>
      <c r="C84" s="107">
        <v>0</v>
      </c>
      <c r="D84" s="107">
        <v>12</v>
      </c>
      <c r="E84" s="8"/>
      <c r="F84" s="8"/>
      <c r="G84" s="8"/>
      <c r="H84" s="8"/>
      <c r="I84" s="8"/>
      <c r="J84" s="88"/>
      <c r="K84" s="194"/>
      <c r="L84" s="37"/>
      <c r="M84" s="31">
        <f>M85+M93</f>
        <v>11875000</v>
      </c>
      <c r="N84" s="31">
        <f t="shared" ref="N84:O84" si="26">N85+N93</f>
        <v>999076</v>
      </c>
      <c r="O84" s="31">
        <f t="shared" si="26"/>
        <v>4999.67</v>
      </c>
      <c r="P84" s="260">
        <f t="shared" si="24"/>
        <v>4.2102484210526314E-2</v>
      </c>
      <c r="Q84" s="57"/>
    </row>
    <row r="85" spans="1:17" ht="18" customHeight="1" x14ac:dyDescent="0.25">
      <c r="A85" s="93" t="s">
        <v>31</v>
      </c>
      <c r="B85" s="6">
        <v>15</v>
      </c>
      <c r="C85" s="6">
        <v>0</v>
      </c>
      <c r="D85" s="107">
        <v>12</v>
      </c>
      <c r="E85" s="6">
        <v>819</v>
      </c>
      <c r="F85" s="8"/>
      <c r="G85" s="8"/>
      <c r="H85" s="8"/>
      <c r="I85" s="8"/>
      <c r="J85" s="88"/>
      <c r="K85" s="194"/>
      <c r="L85" s="37"/>
      <c r="M85" s="31">
        <f t="shared" ref="M85:M90" si="27">M86</f>
        <v>1875000</v>
      </c>
      <c r="N85" s="31">
        <f t="shared" ref="N85:O90" si="28">N86</f>
        <v>999076</v>
      </c>
      <c r="O85" s="31">
        <f t="shared" si="28"/>
        <v>4999.67</v>
      </c>
      <c r="P85" s="260">
        <f t="shared" si="24"/>
        <v>0.26664906666666666</v>
      </c>
      <c r="Q85" s="57"/>
    </row>
    <row r="86" spans="1:17" ht="16.5" customHeight="1" x14ac:dyDescent="0.25">
      <c r="A86" s="93" t="s">
        <v>50</v>
      </c>
      <c r="B86" s="6" t="s">
        <v>51</v>
      </c>
      <c r="C86" s="6">
        <v>0</v>
      </c>
      <c r="D86" s="107">
        <v>12</v>
      </c>
      <c r="E86" s="6" t="s">
        <v>28</v>
      </c>
      <c r="F86" s="6" t="s">
        <v>52</v>
      </c>
      <c r="G86" s="6" t="s">
        <v>33</v>
      </c>
      <c r="H86" s="8"/>
      <c r="I86" s="8"/>
      <c r="J86" s="88"/>
      <c r="K86" s="194"/>
      <c r="L86" s="37"/>
      <c r="M86" s="31">
        <f t="shared" si="27"/>
        <v>1875000</v>
      </c>
      <c r="N86" s="31">
        <f t="shared" si="28"/>
        <v>999076</v>
      </c>
      <c r="O86" s="31">
        <f t="shared" si="28"/>
        <v>4999.67</v>
      </c>
      <c r="P86" s="260">
        <f t="shared" si="24"/>
        <v>0.26664906666666666</v>
      </c>
      <c r="Q86" s="57"/>
    </row>
    <row r="87" spans="1:17" ht="17.25" customHeight="1" x14ac:dyDescent="0.25">
      <c r="A87" s="93" t="s">
        <v>53</v>
      </c>
      <c r="B87" s="6" t="s">
        <v>51</v>
      </c>
      <c r="C87" s="6">
        <v>0</v>
      </c>
      <c r="D87" s="107">
        <v>12</v>
      </c>
      <c r="E87" s="6" t="s">
        <v>28</v>
      </c>
      <c r="F87" s="6" t="s">
        <v>52</v>
      </c>
      <c r="G87" s="6" t="s">
        <v>30</v>
      </c>
      <c r="H87" s="8"/>
      <c r="I87" s="8"/>
      <c r="J87" s="35"/>
      <c r="K87" s="195"/>
      <c r="L87" s="37"/>
      <c r="M87" s="31">
        <f t="shared" si="27"/>
        <v>1875000</v>
      </c>
      <c r="N87" s="31">
        <f t="shared" si="28"/>
        <v>999076</v>
      </c>
      <c r="O87" s="31">
        <f t="shared" si="28"/>
        <v>4999.67</v>
      </c>
      <c r="P87" s="260">
        <f t="shared" si="24"/>
        <v>0.26664906666666666</v>
      </c>
      <c r="Q87" s="57"/>
    </row>
    <row r="88" spans="1:17" ht="31.5" x14ac:dyDescent="0.25">
      <c r="A88" s="93" t="s">
        <v>131</v>
      </c>
      <c r="B88" s="6" t="s">
        <v>51</v>
      </c>
      <c r="C88" s="6">
        <v>0</v>
      </c>
      <c r="D88" s="107">
        <v>12</v>
      </c>
      <c r="E88" s="6" t="s">
        <v>28</v>
      </c>
      <c r="F88" s="6" t="s">
        <v>52</v>
      </c>
      <c r="G88" s="6" t="s">
        <v>30</v>
      </c>
      <c r="H88" s="6">
        <v>11270</v>
      </c>
      <c r="I88" s="6" t="s">
        <v>33</v>
      </c>
      <c r="J88" s="36"/>
      <c r="K88" s="196"/>
      <c r="L88" s="38"/>
      <c r="M88" s="31">
        <f t="shared" si="27"/>
        <v>1875000</v>
      </c>
      <c r="N88" s="31">
        <f t="shared" si="28"/>
        <v>999076</v>
      </c>
      <c r="O88" s="31">
        <f t="shared" si="28"/>
        <v>4999.67</v>
      </c>
      <c r="P88" s="260">
        <f t="shared" si="24"/>
        <v>0.26664906666666666</v>
      </c>
      <c r="Q88" s="57"/>
    </row>
    <row r="89" spans="1:17" ht="31.5" x14ac:dyDescent="0.25">
      <c r="A89" s="93" t="s">
        <v>124</v>
      </c>
      <c r="B89" s="6" t="s">
        <v>51</v>
      </c>
      <c r="C89" s="6">
        <v>0</v>
      </c>
      <c r="D89" s="107">
        <v>12</v>
      </c>
      <c r="E89" s="6" t="s">
        <v>28</v>
      </c>
      <c r="F89" s="6" t="s">
        <v>52</v>
      </c>
      <c r="G89" s="6" t="s">
        <v>30</v>
      </c>
      <c r="H89" s="6">
        <v>11270</v>
      </c>
      <c r="I89" s="6" t="s">
        <v>125</v>
      </c>
      <c r="J89" s="36"/>
      <c r="K89" s="196"/>
      <c r="L89" s="38"/>
      <c r="M89" s="31">
        <f t="shared" si="27"/>
        <v>1875000</v>
      </c>
      <c r="N89" s="31">
        <f t="shared" si="28"/>
        <v>999076</v>
      </c>
      <c r="O89" s="31">
        <f t="shared" si="28"/>
        <v>4999.67</v>
      </c>
      <c r="P89" s="260">
        <f t="shared" si="24"/>
        <v>0.26664906666666666</v>
      </c>
      <c r="Q89" s="57"/>
    </row>
    <row r="90" spans="1:17" ht="18" customHeight="1" x14ac:dyDescent="0.25">
      <c r="A90" s="231" t="s">
        <v>89</v>
      </c>
      <c r="B90" s="8"/>
      <c r="C90" s="8"/>
      <c r="D90" s="8"/>
      <c r="E90" s="8"/>
      <c r="F90" s="8"/>
      <c r="G90" s="22"/>
      <c r="H90" s="8"/>
      <c r="I90" s="8"/>
      <c r="J90" s="188"/>
      <c r="K90" s="192"/>
      <c r="L90" s="37"/>
      <c r="M90" s="31">
        <f t="shared" si="27"/>
        <v>1875000</v>
      </c>
      <c r="N90" s="31">
        <f t="shared" si="28"/>
        <v>999076</v>
      </c>
      <c r="O90" s="31">
        <f t="shared" si="28"/>
        <v>4999.67</v>
      </c>
      <c r="P90" s="260">
        <f t="shared" si="24"/>
        <v>0.26664906666666666</v>
      </c>
      <c r="Q90" s="57"/>
    </row>
    <row r="91" spans="1:17" ht="34.5" customHeight="1" x14ac:dyDescent="0.25">
      <c r="A91" s="94" t="s">
        <v>358</v>
      </c>
      <c r="B91" s="8" t="s">
        <v>51</v>
      </c>
      <c r="C91" s="8">
        <v>0</v>
      </c>
      <c r="D91" s="8">
        <v>12</v>
      </c>
      <c r="E91" s="8" t="s">
        <v>28</v>
      </c>
      <c r="F91" s="8" t="s">
        <v>52</v>
      </c>
      <c r="G91" s="8" t="s">
        <v>30</v>
      </c>
      <c r="H91" s="8">
        <v>11270</v>
      </c>
      <c r="I91" s="8" t="s">
        <v>125</v>
      </c>
      <c r="J91" s="35" t="s">
        <v>168</v>
      </c>
      <c r="K91" s="197">
        <v>1119.92</v>
      </c>
      <c r="L91" s="36"/>
      <c r="M91" s="79">
        <v>1875000</v>
      </c>
      <c r="N91" s="267">
        <v>999076</v>
      </c>
      <c r="O91" s="267">
        <v>4999.67</v>
      </c>
      <c r="P91" s="260">
        <f t="shared" si="24"/>
        <v>0.26664906666666666</v>
      </c>
      <c r="Q91" s="57"/>
    </row>
    <row r="92" spans="1:17" ht="15.75" customHeight="1" x14ac:dyDescent="0.25">
      <c r="A92" s="94" t="s">
        <v>176</v>
      </c>
      <c r="B92" s="8"/>
      <c r="C92" s="8"/>
      <c r="D92" s="8"/>
      <c r="E92" s="8"/>
      <c r="F92" s="8"/>
      <c r="G92" s="8"/>
      <c r="H92" s="8"/>
      <c r="I92" s="8"/>
      <c r="J92" s="35"/>
      <c r="K92" s="197"/>
      <c r="L92" s="37"/>
      <c r="M92" s="79">
        <v>4999.67</v>
      </c>
      <c r="N92" s="267"/>
      <c r="O92" s="267">
        <v>4999.67</v>
      </c>
      <c r="P92" s="260">
        <f t="shared" si="24"/>
        <v>100</v>
      </c>
      <c r="Q92" s="57"/>
    </row>
    <row r="93" spans="1:17" ht="18" customHeight="1" x14ac:dyDescent="0.25">
      <c r="A93" s="106" t="s">
        <v>190</v>
      </c>
      <c r="B93" s="107" t="s">
        <v>51</v>
      </c>
      <c r="C93" s="107">
        <v>0</v>
      </c>
      <c r="D93" s="107">
        <v>12</v>
      </c>
      <c r="E93" s="59">
        <v>815</v>
      </c>
      <c r="F93" s="58"/>
      <c r="G93" s="58"/>
      <c r="H93" s="8"/>
      <c r="I93" s="8"/>
      <c r="J93" s="35"/>
      <c r="K93" s="197"/>
      <c r="L93" s="36"/>
      <c r="M93" s="31">
        <f>M94</f>
        <v>10000000</v>
      </c>
      <c r="N93" s="269"/>
      <c r="O93" s="269"/>
      <c r="P93" s="260">
        <f t="shared" si="24"/>
        <v>0</v>
      </c>
      <c r="Q93" s="57"/>
    </row>
    <row r="94" spans="1:17" ht="21.75" customHeight="1" x14ac:dyDescent="0.25">
      <c r="A94" s="106" t="s">
        <v>50</v>
      </c>
      <c r="B94" s="107" t="s">
        <v>51</v>
      </c>
      <c r="C94" s="107">
        <v>0</v>
      </c>
      <c r="D94" s="107">
        <v>12</v>
      </c>
      <c r="E94" s="107">
        <v>815</v>
      </c>
      <c r="F94" s="107" t="s">
        <v>52</v>
      </c>
      <c r="G94" s="107" t="s">
        <v>33</v>
      </c>
      <c r="H94" s="8"/>
      <c r="I94" s="8"/>
      <c r="J94" s="35"/>
      <c r="K94" s="197"/>
      <c r="L94" s="35"/>
      <c r="M94" s="31">
        <f>M95</f>
        <v>10000000</v>
      </c>
      <c r="N94" s="265"/>
      <c r="O94" s="265"/>
      <c r="P94" s="260">
        <f t="shared" si="24"/>
        <v>0</v>
      </c>
      <c r="Q94" s="57"/>
    </row>
    <row r="95" spans="1:17" ht="20.25" customHeight="1" x14ac:dyDescent="0.25">
      <c r="A95" s="106" t="s">
        <v>53</v>
      </c>
      <c r="B95" s="107" t="s">
        <v>51</v>
      </c>
      <c r="C95" s="107">
        <v>0</v>
      </c>
      <c r="D95" s="107">
        <v>12</v>
      </c>
      <c r="E95" s="107">
        <v>815</v>
      </c>
      <c r="F95" s="107" t="s">
        <v>52</v>
      </c>
      <c r="G95" s="107" t="s">
        <v>30</v>
      </c>
      <c r="H95" s="8"/>
      <c r="I95" s="8"/>
      <c r="J95" s="35"/>
      <c r="K95" s="197"/>
      <c r="L95" s="35"/>
      <c r="M95" s="31">
        <f>M96</f>
        <v>10000000</v>
      </c>
      <c r="N95" s="267"/>
      <c r="O95" s="267"/>
      <c r="P95" s="260">
        <f t="shared" si="24"/>
        <v>0</v>
      </c>
      <c r="Q95" s="57"/>
    </row>
    <row r="96" spans="1:17" ht="34.5" customHeight="1" x14ac:dyDescent="0.25">
      <c r="A96" s="93" t="s">
        <v>131</v>
      </c>
      <c r="B96" s="6" t="s">
        <v>51</v>
      </c>
      <c r="C96" s="6">
        <v>0</v>
      </c>
      <c r="D96" s="107">
        <v>12</v>
      </c>
      <c r="E96" s="107">
        <v>815</v>
      </c>
      <c r="F96" s="6" t="s">
        <v>52</v>
      </c>
      <c r="G96" s="6" t="s">
        <v>30</v>
      </c>
      <c r="H96" s="6">
        <v>11270</v>
      </c>
      <c r="I96" s="6" t="s">
        <v>33</v>
      </c>
      <c r="J96" s="35"/>
      <c r="K96" s="197"/>
      <c r="L96" s="35"/>
      <c r="M96" s="31">
        <f>M97</f>
        <v>10000000</v>
      </c>
      <c r="N96" s="269"/>
      <c r="O96" s="269"/>
      <c r="P96" s="260">
        <f t="shared" si="24"/>
        <v>0</v>
      </c>
      <c r="Q96" s="57"/>
    </row>
    <row r="97" spans="1:17" ht="31.5" x14ac:dyDescent="0.25">
      <c r="A97" s="93" t="s">
        <v>124</v>
      </c>
      <c r="B97" s="6" t="s">
        <v>51</v>
      </c>
      <c r="C97" s="6">
        <v>0</v>
      </c>
      <c r="D97" s="107">
        <v>12</v>
      </c>
      <c r="E97" s="107">
        <v>815</v>
      </c>
      <c r="F97" s="6" t="s">
        <v>52</v>
      </c>
      <c r="G97" s="6" t="s">
        <v>30</v>
      </c>
      <c r="H97" s="6">
        <v>11270</v>
      </c>
      <c r="I97" s="6" t="s">
        <v>125</v>
      </c>
      <c r="J97" s="35"/>
      <c r="K97" s="197"/>
      <c r="L97" s="35"/>
      <c r="M97" s="31">
        <f>M98</f>
        <v>10000000</v>
      </c>
      <c r="N97" s="265"/>
      <c r="O97" s="265"/>
      <c r="P97" s="260">
        <f t="shared" si="24"/>
        <v>0</v>
      </c>
      <c r="Q97" s="57"/>
    </row>
    <row r="98" spans="1:17" ht="68.25" customHeight="1" x14ac:dyDescent="0.25">
      <c r="A98" s="94" t="s">
        <v>313</v>
      </c>
      <c r="B98" s="23">
        <v>15</v>
      </c>
      <c r="C98" s="23">
        <v>0</v>
      </c>
      <c r="D98" s="23">
        <v>12</v>
      </c>
      <c r="E98" s="23">
        <v>815</v>
      </c>
      <c r="F98" s="23" t="s">
        <v>52</v>
      </c>
      <c r="G98" s="23" t="s">
        <v>30</v>
      </c>
      <c r="H98" s="23">
        <v>11270</v>
      </c>
      <c r="I98" s="23">
        <v>522</v>
      </c>
      <c r="J98" s="290"/>
      <c r="K98" s="320"/>
      <c r="L98" s="290"/>
      <c r="M98" s="79">
        <v>10000000</v>
      </c>
      <c r="N98" s="269"/>
      <c r="O98" s="269"/>
      <c r="P98" s="260">
        <f t="shared" si="24"/>
        <v>0</v>
      </c>
      <c r="Q98" s="57"/>
    </row>
    <row r="99" spans="1:17" ht="24" customHeight="1" x14ac:dyDescent="0.25">
      <c r="A99" s="96" t="s">
        <v>54</v>
      </c>
      <c r="B99" s="86">
        <v>16</v>
      </c>
      <c r="C99" s="86"/>
      <c r="D99" s="86"/>
      <c r="E99" s="86"/>
      <c r="F99" s="86"/>
      <c r="G99" s="86"/>
      <c r="H99" s="86"/>
      <c r="I99" s="86"/>
      <c r="J99" s="101"/>
      <c r="K99" s="254"/>
      <c r="L99" s="100"/>
      <c r="M99" s="84">
        <f>M100</f>
        <v>30318650</v>
      </c>
      <c r="N99" s="84">
        <f t="shared" ref="N99:O101" si="29">N100</f>
        <v>0</v>
      </c>
      <c r="O99" s="84">
        <f t="shared" si="29"/>
        <v>9692971.1699999999</v>
      </c>
      <c r="P99" s="273">
        <f t="shared" si="24"/>
        <v>31.970325756588768</v>
      </c>
      <c r="Q99" s="57"/>
    </row>
    <row r="100" spans="1:17" ht="22.5" customHeight="1" x14ac:dyDescent="0.25">
      <c r="A100" s="106" t="s">
        <v>195</v>
      </c>
      <c r="B100" s="107">
        <v>16</v>
      </c>
      <c r="C100" s="107">
        <v>0</v>
      </c>
      <c r="D100" s="107">
        <v>14</v>
      </c>
      <c r="E100" s="6"/>
      <c r="F100" s="6"/>
      <c r="G100" s="6"/>
      <c r="H100" s="6"/>
      <c r="I100" s="6"/>
      <c r="J100" s="36"/>
      <c r="K100" s="196"/>
      <c r="L100" s="37"/>
      <c r="M100" s="31">
        <f>M101</f>
        <v>30318650</v>
      </c>
      <c r="N100" s="31">
        <f t="shared" si="29"/>
        <v>0</v>
      </c>
      <c r="O100" s="31">
        <f t="shared" si="29"/>
        <v>9692971.1699999999</v>
      </c>
      <c r="P100" s="260">
        <f t="shared" si="24"/>
        <v>31.970325756588768</v>
      </c>
      <c r="Q100" s="57"/>
    </row>
    <row r="101" spans="1:17" ht="21.75" customHeight="1" x14ac:dyDescent="0.25">
      <c r="A101" s="93" t="s">
        <v>31</v>
      </c>
      <c r="B101" s="6" t="s">
        <v>55</v>
      </c>
      <c r="C101" s="6">
        <v>0</v>
      </c>
      <c r="D101" s="107">
        <v>14</v>
      </c>
      <c r="E101" s="6" t="s">
        <v>28</v>
      </c>
      <c r="F101" s="8" t="s">
        <v>33</v>
      </c>
      <c r="G101" s="8" t="s">
        <v>33</v>
      </c>
      <c r="H101" s="8"/>
      <c r="I101" s="8"/>
      <c r="J101" s="35"/>
      <c r="K101" s="195"/>
      <c r="L101" s="176"/>
      <c r="M101" s="31">
        <f>M102</f>
        <v>30318650</v>
      </c>
      <c r="N101" s="31">
        <f t="shared" si="29"/>
        <v>0</v>
      </c>
      <c r="O101" s="31">
        <f t="shared" si="29"/>
        <v>9692971.1699999999</v>
      </c>
      <c r="P101" s="260">
        <f t="shared" si="24"/>
        <v>31.970325756588768</v>
      </c>
      <c r="Q101" s="57"/>
    </row>
    <row r="102" spans="1:17" ht="19.5" customHeight="1" x14ac:dyDescent="0.25">
      <c r="A102" s="93" t="s">
        <v>56</v>
      </c>
      <c r="B102" s="6" t="s">
        <v>55</v>
      </c>
      <c r="C102" s="6">
        <v>0</v>
      </c>
      <c r="D102" s="107">
        <v>14</v>
      </c>
      <c r="E102" s="6" t="s">
        <v>28</v>
      </c>
      <c r="F102" s="6" t="s">
        <v>57</v>
      </c>
      <c r="G102" s="6" t="s">
        <v>33</v>
      </c>
      <c r="H102" s="6"/>
      <c r="I102" s="6"/>
      <c r="J102" s="36"/>
      <c r="K102" s="196"/>
      <c r="L102" s="7"/>
      <c r="M102" s="31">
        <f>M103+M112</f>
        <v>30318650</v>
      </c>
      <c r="N102" s="31">
        <f t="shared" ref="N102:O102" si="30">N103+N112</f>
        <v>0</v>
      </c>
      <c r="O102" s="31">
        <f t="shared" si="30"/>
        <v>9692971.1699999999</v>
      </c>
      <c r="P102" s="260">
        <f t="shared" si="24"/>
        <v>31.970325756588768</v>
      </c>
      <c r="Q102" s="57"/>
    </row>
    <row r="103" spans="1:17" ht="18.75" customHeight="1" x14ac:dyDescent="0.25">
      <c r="A103" s="93" t="s">
        <v>58</v>
      </c>
      <c r="B103" s="6" t="s">
        <v>55</v>
      </c>
      <c r="C103" s="6">
        <v>0</v>
      </c>
      <c r="D103" s="107">
        <v>14</v>
      </c>
      <c r="E103" s="6" t="s">
        <v>28</v>
      </c>
      <c r="F103" s="6" t="s">
        <v>57</v>
      </c>
      <c r="G103" s="6" t="s">
        <v>30</v>
      </c>
      <c r="H103" s="6"/>
      <c r="I103" s="6"/>
      <c r="J103" s="36"/>
      <c r="K103" s="196"/>
      <c r="L103" s="7"/>
      <c r="M103" s="284">
        <f>M104</f>
        <v>10218650</v>
      </c>
      <c r="N103" s="284">
        <f t="shared" ref="N103:O104" si="31">N104</f>
        <v>0</v>
      </c>
      <c r="O103" s="284">
        <f t="shared" si="31"/>
        <v>2996601.17</v>
      </c>
      <c r="P103" s="260">
        <f t="shared" si="24"/>
        <v>29.324824414183869</v>
      </c>
      <c r="Q103" s="57"/>
    </row>
    <row r="104" spans="1:17" ht="31.5" x14ac:dyDescent="0.25">
      <c r="A104" s="93" t="s">
        <v>131</v>
      </c>
      <c r="B104" s="6" t="s">
        <v>55</v>
      </c>
      <c r="C104" s="6">
        <v>0</v>
      </c>
      <c r="D104" s="107">
        <v>14</v>
      </c>
      <c r="E104" s="6" t="s">
        <v>28</v>
      </c>
      <c r="F104" s="6" t="s">
        <v>57</v>
      </c>
      <c r="G104" s="6" t="s">
        <v>30</v>
      </c>
      <c r="H104" s="6">
        <v>11270</v>
      </c>
      <c r="I104" s="6" t="s">
        <v>33</v>
      </c>
      <c r="J104" s="36"/>
      <c r="K104" s="196"/>
      <c r="L104" s="7"/>
      <c r="M104" s="284">
        <f>M105</f>
        <v>10218650</v>
      </c>
      <c r="N104" s="284">
        <f t="shared" si="31"/>
        <v>0</v>
      </c>
      <c r="O104" s="284">
        <f t="shared" si="31"/>
        <v>2996601.17</v>
      </c>
      <c r="P104" s="260">
        <f t="shared" si="24"/>
        <v>29.324824414183869</v>
      </c>
      <c r="Q104" s="57"/>
    </row>
    <row r="105" spans="1:17" ht="31.5" x14ac:dyDescent="0.25">
      <c r="A105" s="93" t="s">
        <v>124</v>
      </c>
      <c r="B105" s="6" t="s">
        <v>55</v>
      </c>
      <c r="C105" s="6">
        <v>0</v>
      </c>
      <c r="D105" s="107">
        <v>14</v>
      </c>
      <c r="E105" s="6" t="s">
        <v>28</v>
      </c>
      <c r="F105" s="6" t="s">
        <v>57</v>
      </c>
      <c r="G105" s="6" t="s">
        <v>30</v>
      </c>
      <c r="H105" s="6">
        <v>11270</v>
      </c>
      <c r="I105" s="6" t="s">
        <v>125</v>
      </c>
      <c r="J105" s="36"/>
      <c r="K105" s="196"/>
      <c r="L105" s="7"/>
      <c r="M105" s="284">
        <f>M106+M109</f>
        <v>10218650</v>
      </c>
      <c r="N105" s="284">
        <f t="shared" ref="N105:O105" si="32">N106+N109</f>
        <v>0</v>
      </c>
      <c r="O105" s="284">
        <f t="shared" si="32"/>
        <v>2996601.17</v>
      </c>
      <c r="P105" s="260">
        <f t="shared" si="24"/>
        <v>29.324824414183869</v>
      </c>
      <c r="Q105" s="57"/>
    </row>
    <row r="106" spans="1:17" ht="19.5" customHeight="1" x14ac:dyDescent="0.25">
      <c r="A106" s="93" t="s">
        <v>91</v>
      </c>
      <c r="B106" s="23"/>
      <c r="C106" s="23"/>
      <c r="D106" s="23"/>
      <c r="E106" s="23"/>
      <c r="F106" s="107"/>
      <c r="G106" s="107"/>
      <c r="H106" s="107"/>
      <c r="I106" s="107"/>
      <c r="J106" s="289"/>
      <c r="K106" s="321"/>
      <c r="L106" s="50"/>
      <c r="M106" s="284">
        <f>M107</f>
        <v>10094814.68</v>
      </c>
      <c r="N106" s="284">
        <f t="shared" ref="N106:O106" si="33">N107</f>
        <v>0</v>
      </c>
      <c r="O106" s="284">
        <f t="shared" si="33"/>
        <v>2872765.85</v>
      </c>
      <c r="P106" s="260">
        <f t="shared" si="24"/>
        <v>28.457836434497086</v>
      </c>
      <c r="Q106" s="57"/>
    </row>
    <row r="107" spans="1:17" ht="20.25" customHeight="1" x14ac:dyDescent="0.25">
      <c r="A107" s="135" t="s">
        <v>137</v>
      </c>
      <c r="B107" s="23" t="s">
        <v>55</v>
      </c>
      <c r="C107" s="23">
        <v>0</v>
      </c>
      <c r="D107" s="23">
        <v>14</v>
      </c>
      <c r="E107" s="23" t="s">
        <v>28</v>
      </c>
      <c r="F107" s="23" t="s">
        <v>57</v>
      </c>
      <c r="G107" s="23" t="s">
        <v>30</v>
      </c>
      <c r="H107" s="23">
        <v>11270</v>
      </c>
      <c r="I107" s="23" t="s">
        <v>125</v>
      </c>
      <c r="J107" s="198" t="s">
        <v>59</v>
      </c>
      <c r="K107" s="199">
        <v>150</v>
      </c>
      <c r="L107" s="50"/>
      <c r="M107" s="277">
        <v>10094814.68</v>
      </c>
      <c r="N107" s="265"/>
      <c r="O107" s="267">
        <v>2872765.85</v>
      </c>
      <c r="P107" s="263">
        <f t="shared" si="24"/>
        <v>28.457836434497086</v>
      </c>
      <c r="Q107" s="57"/>
    </row>
    <row r="108" spans="1:17" ht="15.75" customHeight="1" x14ac:dyDescent="0.25">
      <c r="A108" s="299" t="s">
        <v>176</v>
      </c>
      <c r="B108" s="23"/>
      <c r="C108" s="23"/>
      <c r="D108" s="23"/>
      <c r="E108" s="23"/>
      <c r="F108" s="23"/>
      <c r="G108" s="23"/>
      <c r="H108" s="23"/>
      <c r="I108" s="23"/>
      <c r="J108" s="290"/>
      <c r="K108" s="320"/>
      <c r="L108" s="322"/>
      <c r="M108" s="277">
        <v>8864030.8499999996</v>
      </c>
      <c r="N108" s="267"/>
      <c r="O108" s="267">
        <v>2872765.85</v>
      </c>
      <c r="P108" s="263">
        <f t="shared" si="24"/>
        <v>32.409249229993378</v>
      </c>
      <c r="Q108" s="57"/>
    </row>
    <row r="109" spans="1:17" ht="18" customHeight="1" x14ac:dyDescent="0.25">
      <c r="A109" s="234" t="s">
        <v>136</v>
      </c>
      <c r="B109" s="23"/>
      <c r="C109" s="23"/>
      <c r="D109" s="23"/>
      <c r="E109" s="23"/>
      <c r="F109" s="23"/>
      <c r="G109" s="23"/>
      <c r="H109" s="23"/>
      <c r="I109" s="23"/>
      <c r="J109" s="198"/>
      <c r="K109" s="199"/>
      <c r="L109" s="52"/>
      <c r="M109" s="284">
        <f>M110</f>
        <v>123835.32</v>
      </c>
      <c r="N109" s="284">
        <f t="shared" ref="N109:O109" si="34">N110</f>
        <v>0</v>
      </c>
      <c r="O109" s="284">
        <f t="shared" si="34"/>
        <v>123835.32</v>
      </c>
      <c r="P109" s="260">
        <f t="shared" si="24"/>
        <v>100</v>
      </c>
      <c r="Q109" s="57"/>
    </row>
    <row r="110" spans="1:17" ht="18.75" customHeight="1" x14ac:dyDescent="0.25">
      <c r="A110" s="135" t="s">
        <v>314</v>
      </c>
      <c r="B110" s="23" t="s">
        <v>55</v>
      </c>
      <c r="C110" s="23">
        <v>0</v>
      </c>
      <c r="D110" s="23">
        <v>14</v>
      </c>
      <c r="E110" s="23" t="s">
        <v>28</v>
      </c>
      <c r="F110" s="23" t="s">
        <v>57</v>
      </c>
      <c r="G110" s="23" t="s">
        <v>30</v>
      </c>
      <c r="H110" s="23">
        <v>11270</v>
      </c>
      <c r="I110" s="23" t="s">
        <v>125</v>
      </c>
      <c r="J110" s="198" t="s">
        <v>59</v>
      </c>
      <c r="K110" s="199"/>
      <c r="L110" s="52"/>
      <c r="M110" s="277">
        <v>123835.32</v>
      </c>
      <c r="N110" s="267"/>
      <c r="O110" s="267">
        <v>123835.32</v>
      </c>
      <c r="P110" s="260">
        <f t="shared" si="24"/>
        <v>100</v>
      </c>
      <c r="Q110" s="57"/>
    </row>
    <row r="111" spans="1:17" ht="17.25" customHeight="1" x14ac:dyDescent="0.25">
      <c r="A111" s="299" t="s">
        <v>176</v>
      </c>
      <c r="B111" s="23"/>
      <c r="C111" s="23"/>
      <c r="D111" s="23"/>
      <c r="E111" s="23"/>
      <c r="F111" s="23"/>
      <c r="G111" s="23"/>
      <c r="H111" s="23"/>
      <c r="I111" s="23"/>
      <c r="J111" s="198"/>
      <c r="K111" s="199"/>
      <c r="L111" s="52"/>
      <c r="M111" s="277">
        <v>123835.32</v>
      </c>
      <c r="N111" s="265"/>
      <c r="O111" s="267">
        <v>123835.32</v>
      </c>
      <c r="P111" s="260">
        <f t="shared" si="24"/>
        <v>100</v>
      </c>
      <c r="Q111" s="57"/>
    </row>
    <row r="112" spans="1:17" ht="21" customHeight="1" x14ac:dyDescent="0.25">
      <c r="A112" s="93" t="s">
        <v>60</v>
      </c>
      <c r="B112" s="59" t="s">
        <v>55</v>
      </c>
      <c r="C112" s="59">
        <v>0</v>
      </c>
      <c r="D112" s="59">
        <v>14</v>
      </c>
      <c r="E112" s="59" t="s">
        <v>28</v>
      </c>
      <c r="F112" s="59" t="s">
        <v>57</v>
      </c>
      <c r="G112" s="59" t="s">
        <v>48</v>
      </c>
      <c r="H112" s="59"/>
      <c r="I112" s="59"/>
      <c r="J112" s="30"/>
      <c r="K112" s="323"/>
      <c r="L112" s="52"/>
      <c r="M112" s="284">
        <f>M113</f>
        <v>20100000</v>
      </c>
      <c r="N112" s="284">
        <f t="shared" ref="N112:O115" si="35">N113</f>
        <v>0</v>
      </c>
      <c r="O112" s="284">
        <f t="shared" si="35"/>
        <v>6696370</v>
      </c>
      <c r="P112" s="260">
        <f t="shared" si="24"/>
        <v>33.315273631840796</v>
      </c>
      <c r="Q112" s="57"/>
    </row>
    <row r="113" spans="1:17" ht="30.75" customHeight="1" x14ac:dyDescent="0.25">
      <c r="A113" s="93" t="s">
        <v>131</v>
      </c>
      <c r="B113" s="59" t="s">
        <v>55</v>
      </c>
      <c r="C113" s="59">
        <v>0</v>
      </c>
      <c r="D113" s="59">
        <v>14</v>
      </c>
      <c r="E113" s="59" t="s">
        <v>28</v>
      </c>
      <c r="F113" s="59" t="s">
        <v>57</v>
      </c>
      <c r="G113" s="59" t="s">
        <v>48</v>
      </c>
      <c r="H113" s="59">
        <v>11270</v>
      </c>
      <c r="I113" s="33" t="s">
        <v>33</v>
      </c>
      <c r="J113" s="30"/>
      <c r="K113" s="323"/>
      <c r="L113" s="50"/>
      <c r="M113" s="284">
        <f>M114</f>
        <v>20100000</v>
      </c>
      <c r="N113" s="284">
        <f t="shared" si="35"/>
        <v>0</v>
      </c>
      <c r="O113" s="284">
        <f t="shared" si="35"/>
        <v>6696370</v>
      </c>
      <c r="P113" s="260">
        <f t="shared" si="24"/>
        <v>33.315273631840796</v>
      </c>
      <c r="Q113" s="57"/>
    </row>
    <row r="114" spans="1:17" ht="34.5" customHeight="1" x14ac:dyDescent="0.25">
      <c r="A114" s="93" t="s">
        <v>124</v>
      </c>
      <c r="B114" s="152" t="s">
        <v>55</v>
      </c>
      <c r="C114" s="152">
        <v>0</v>
      </c>
      <c r="D114" s="152">
        <v>14</v>
      </c>
      <c r="E114" s="152" t="s">
        <v>28</v>
      </c>
      <c r="F114" s="152" t="s">
        <v>57</v>
      </c>
      <c r="G114" s="152" t="s">
        <v>48</v>
      </c>
      <c r="H114" s="152">
        <v>11270</v>
      </c>
      <c r="I114" s="152" t="s">
        <v>125</v>
      </c>
      <c r="J114" s="200"/>
      <c r="K114" s="201"/>
      <c r="L114" s="7"/>
      <c r="M114" s="284">
        <f>M115</f>
        <v>20100000</v>
      </c>
      <c r="N114" s="284">
        <f t="shared" si="35"/>
        <v>0</v>
      </c>
      <c r="O114" s="284">
        <f t="shared" si="35"/>
        <v>6696370</v>
      </c>
      <c r="P114" s="260">
        <f t="shared" si="24"/>
        <v>33.315273631840796</v>
      </c>
      <c r="Q114" s="57"/>
    </row>
    <row r="115" spans="1:17" ht="19.5" customHeight="1" x14ac:dyDescent="0.25">
      <c r="A115" s="234" t="s">
        <v>80</v>
      </c>
      <c r="B115" s="151"/>
      <c r="C115" s="151"/>
      <c r="D115" s="151"/>
      <c r="E115" s="151"/>
      <c r="F115" s="151"/>
      <c r="G115" s="151"/>
      <c r="H115" s="151"/>
      <c r="I115" s="151"/>
      <c r="J115" s="202"/>
      <c r="K115" s="203"/>
      <c r="L115" s="7"/>
      <c r="M115" s="284">
        <f>M116</f>
        <v>20100000</v>
      </c>
      <c r="N115" s="284">
        <f t="shared" si="35"/>
        <v>0</v>
      </c>
      <c r="O115" s="284">
        <f t="shared" si="35"/>
        <v>6696370</v>
      </c>
      <c r="P115" s="260">
        <f t="shared" si="24"/>
        <v>33.315273631840796</v>
      </c>
      <c r="Q115" s="57"/>
    </row>
    <row r="116" spans="1:17" ht="18" customHeight="1" x14ac:dyDescent="0.25">
      <c r="A116" s="230" t="s">
        <v>138</v>
      </c>
      <c r="B116" s="151" t="s">
        <v>55</v>
      </c>
      <c r="C116" s="151">
        <v>0</v>
      </c>
      <c r="D116" s="151">
        <v>14</v>
      </c>
      <c r="E116" s="151" t="s">
        <v>28</v>
      </c>
      <c r="F116" s="151" t="s">
        <v>57</v>
      </c>
      <c r="G116" s="151" t="s">
        <v>48</v>
      </c>
      <c r="H116" s="151">
        <v>11270</v>
      </c>
      <c r="I116" s="151" t="s">
        <v>125</v>
      </c>
      <c r="J116" s="204" t="s">
        <v>281</v>
      </c>
      <c r="K116" s="203">
        <v>500</v>
      </c>
      <c r="L116" s="7"/>
      <c r="M116" s="277">
        <v>20100000</v>
      </c>
      <c r="N116" s="265"/>
      <c r="O116" s="267">
        <v>6696370</v>
      </c>
      <c r="P116" s="260">
        <f t="shared" si="24"/>
        <v>33.315273631840796</v>
      </c>
      <c r="Q116" s="57"/>
    </row>
    <row r="117" spans="1:17" ht="18" customHeight="1" x14ac:dyDescent="0.25">
      <c r="A117" s="299" t="s">
        <v>176</v>
      </c>
      <c r="B117" s="151"/>
      <c r="C117" s="151"/>
      <c r="D117" s="151"/>
      <c r="E117" s="151"/>
      <c r="F117" s="8"/>
      <c r="G117" s="8"/>
      <c r="H117" s="8"/>
      <c r="I117" s="8"/>
      <c r="J117" s="35"/>
      <c r="K117" s="197"/>
      <c r="L117" s="37"/>
      <c r="M117" s="267">
        <v>6696370</v>
      </c>
      <c r="N117" s="267"/>
      <c r="O117" s="267">
        <v>6696370</v>
      </c>
      <c r="P117" s="260">
        <f t="shared" si="24"/>
        <v>100</v>
      </c>
      <c r="Q117" s="57"/>
    </row>
    <row r="118" spans="1:17" ht="47.25" x14ac:dyDescent="0.25">
      <c r="A118" s="96" t="s">
        <v>62</v>
      </c>
      <c r="B118" s="86" t="s">
        <v>63</v>
      </c>
      <c r="C118" s="86"/>
      <c r="D118" s="86"/>
      <c r="E118" s="256" t="s">
        <v>33</v>
      </c>
      <c r="F118" s="86"/>
      <c r="G118" s="86"/>
      <c r="H118" s="86"/>
      <c r="I118" s="86"/>
      <c r="J118" s="99"/>
      <c r="K118" s="249"/>
      <c r="L118" s="327"/>
      <c r="M118" s="84">
        <f>M119</f>
        <v>88699026</v>
      </c>
      <c r="N118" s="84">
        <f t="shared" ref="N118:O119" si="36">N119</f>
        <v>0</v>
      </c>
      <c r="O118" s="84">
        <f t="shared" si="36"/>
        <v>338436</v>
      </c>
      <c r="P118" s="273">
        <f t="shared" si="24"/>
        <v>0.38155548630263425</v>
      </c>
      <c r="Q118" s="57"/>
    </row>
    <row r="119" spans="1:17" ht="31.5" customHeight="1" x14ac:dyDescent="0.25">
      <c r="A119" s="93" t="s">
        <v>64</v>
      </c>
      <c r="B119" s="152" t="s">
        <v>63</v>
      </c>
      <c r="C119" s="152">
        <v>7</v>
      </c>
      <c r="D119" s="152"/>
      <c r="E119" s="205" t="s">
        <v>33</v>
      </c>
      <c r="F119" s="152"/>
      <c r="G119" s="152"/>
      <c r="H119" s="152"/>
      <c r="I119" s="152"/>
      <c r="J119" s="176"/>
      <c r="K119" s="177"/>
      <c r="L119" s="47"/>
      <c r="M119" s="31">
        <f>M120</f>
        <v>88699026</v>
      </c>
      <c r="N119" s="31">
        <f t="shared" si="36"/>
        <v>0</v>
      </c>
      <c r="O119" s="31">
        <f t="shared" si="36"/>
        <v>338436</v>
      </c>
      <c r="P119" s="260">
        <f t="shared" si="24"/>
        <v>0.38155548630263425</v>
      </c>
      <c r="Q119" s="57"/>
    </row>
    <row r="120" spans="1:17" ht="110.25" customHeight="1" x14ac:dyDescent="0.25">
      <c r="A120" s="106" t="s">
        <v>200</v>
      </c>
      <c r="B120" s="107" t="s">
        <v>63</v>
      </c>
      <c r="C120" s="107">
        <v>7</v>
      </c>
      <c r="D120" s="107">
        <v>81</v>
      </c>
      <c r="E120" s="205"/>
      <c r="F120" s="152"/>
      <c r="G120" s="152"/>
      <c r="H120" s="152"/>
      <c r="I120" s="152"/>
      <c r="J120" s="176"/>
      <c r="K120" s="177"/>
      <c r="L120" s="47"/>
      <c r="M120" s="31">
        <f>M121+M132</f>
        <v>88699026</v>
      </c>
      <c r="N120" s="31">
        <f t="shared" ref="N120:O120" si="37">N121+N132</f>
        <v>0</v>
      </c>
      <c r="O120" s="31">
        <f t="shared" si="37"/>
        <v>338436</v>
      </c>
      <c r="P120" s="260">
        <f t="shared" si="24"/>
        <v>0.38155548630263425</v>
      </c>
      <c r="Q120" s="57"/>
    </row>
    <row r="121" spans="1:17" ht="19.5" customHeight="1" x14ac:dyDescent="0.25">
      <c r="A121" s="93" t="s">
        <v>139</v>
      </c>
      <c r="B121" s="152" t="s">
        <v>63</v>
      </c>
      <c r="C121" s="152">
        <v>7</v>
      </c>
      <c r="D121" s="107">
        <v>81</v>
      </c>
      <c r="E121" s="152">
        <v>817</v>
      </c>
      <c r="F121" s="152"/>
      <c r="G121" s="152"/>
      <c r="H121" s="152"/>
      <c r="I121" s="152"/>
      <c r="J121" s="176"/>
      <c r="K121" s="177"/>
      <c r="L121" s="7"/>
      <c r="M121" s="31">
        <f>M122</f>
        <v>6244127</v>
      </c>
      <c r="N121" s="31">
        <f t="shared" ref="N121:O124" si="38">N122</f>
        <v>0</v>
      </c>
      <c r="O121" s="31">
        <f t="shared" si="38"/>
        <v>0</v>
      </c>
      <c r="P121" s="260">
        <f t="shared" si="24"/>
        <v>0</v>
      </c>
      <c r="Q121" s="57"/>
    </row>
    <row r="122" spans="1:17" ht="21" customHeight="1" x14ac:dyDescent="0.25">
      <c r="A122" s="93" t="s">
        <v>65</v>
      </c>
      <c r="B122" s="152" t="s">
        <v>63</v>
      </c>
      <c r="C122" s="152">
        <v>7</v>
      </c>
      <c r="D122" s="107">
        <v>81</v>
      </c>
      <c r="E122" s="152" t="s">
        <v>140</v>
      </c>
      <c r="F122" s="152" t="s">
        <v>66</v>
      </c>
      <c r="G122" s="152" t="s">
        <v>33</v>
      </c>
      <c r="H122" s="152" t="s">
        <v>33</v>
      </c>
      <c r="I122" s="152" t="s">
        <v>33</v>
      </c>
      <c r="J122" s="176"/>
      <c r="K122" s="177"/>
      <c r="L122" s="9"/>
      <c r="M122" s="31">
        <f>M123</f>
        <v>6244127</v>
      </c>
      <c r="N122" s="31">
        <f t="shared" si="38"/>
        <v>0</v>
      </c>
      <c r="O122" s="31">
        <f t="shared" si="38"/>
        <v>0</v>
      </c>
      <c r="P122" s="260">
        <f t="shared" si="24"/>
        <v>0</v>
      </c>
      <c r="Q122" s="57"/>
    </row>
    <row r="123" spans="1:17" ht="18" customHeight="1" x14ac:dyDescent="0.25">
      <c r="A123" s="93" t="s">
        <v>141</v>
      </c>
      <c r="B123" s="152" t="s">
        <v>63</v>
      </c>
      <c r="C123" s="152">
        <v>7</v>
      </c>
      <c r="D123" s="107">
        <v>81</v>
      </c>
      <c r="E123" s="152" t="s">
        <v>140</v>
      </c>
      <c r="F123" s="152" t="s">
        <v>66</v>
      </c>
      <c r="G123" s="152" t="s">
        <v>41</v>
      </c>
      <c r="H123" s="152" t="s">
        <v>33</v>
      </c>
      <c r="I123" s="152" t="s">
        <v>33</v>
      </c>
      <c r="J123" s="176"/>
      <c r="K123" s="177"/>
      <c r="L123" s="7"/>
      <c r="M123" s="31">
        <f>M124</f>
        <v>6244127</v>
      </c>
      <c r="N123" s="31">
        <f t="shared" si="38"/>
        <v>0</v>
      </c>
      <c r="O123" s="31">
        <f t="shared" si="38"/>
        <v>0</v>
      </c>
      <c r="P123" s="260">
        <f t="shared" si="24"/>
        <v>0</v>
      </c>
      <c r="Q123" s="57"/>
    </row>
    <row r="124" spans="1:17" ht="17.25" customHeight="1" x14ac:dyDescent="0.25">
      <c r="A124" s="93" t="s">
        <v>142</v>
      </c>
      <c r="B124" s="152" t="s">
        <v>63</v>
      </c>
      <c r="C124" s="152">
        <v>7</v>
      </c>
      <c r="D124" s="107">
        <v>81</v>
      </c>
      <c r="E124" s="152" t="s">
        <v>140</v>
      </c>
      <c r="F124" s="152" t="s">
        <v>66</v>
      </c>
      <c r="G124" s="152" t="s">
        <v>41</v>
      </c>
      <c r="H124" s="152" t="s">
        <v>282</v>
      </c>
      <c r="I124" s="152" t="s">
        <v>33</v>
      </c>
      <c r="J124" s="176"/>
      <c r="K124" s="177"/>
      <c r="L124" s="9"/>
      <c r="M124" s="31">
        <f>M125</f>
        <v>6244127</v>
      </c>
      <c r="N124" s="31">
        <f t="shared" si="38"/>
        <v>0</v>
      </c>
      <c r="O124" s="31">
        <f t="shared" si="38"/>
        <v>0</v>
      </c>
      <c r="P124" s="260">
        <f t="shared" si="24"/>
        <v>0</v>
      </c>
      <c r="Q124" s="57"/>
    </row>
    <row r="125" spans="1:17" ht="36.75" customHeight="1" x14ac:dyDescent="0.25">
      <c r="A125" s="93" t="s">
        <v>124</v>
      </c>
      <c r="B125" s="152" t="s">
        <v>63</v>
      </c>
      <c r="C125" s="152">
        <v>7</v>
      </c>
      <c r="D125" s="107">
        <v>81</v>
      </c>
      <c r="E125" s="152" t="s">
        <v>140</v>
      </c>
      <c r="F125" s="152" t="s">
        <v>66</v>
      </c>
      <c r="G125" s="152" t="s">
        <v>41</v>
      </c>
      <c r="H125" s="152" t="s">
        <v>282</v>
      </c>
      <c r="I125" s="152" t="s">
        <v>125</v>
      </c>
      <c r="J125" s="177"/>
      <c r="K125" s="177"/>
      <c r="L125" s="9"/>
      <c r="M125" s="31">
        <f>M126+M130</f>
        <v>6244127</v>
      </c>
      <c r="N125" s="31">
        <f t="shared" ref="N125:O125" si="39">N126+N130</f>
        <v>0</v>
      </c>
      <c r="O125" s="31">
        <f t="shared" si="39"/>
        <v>0</v>
      </c>
      <c r="P125" s="260">
        <f t="shared" si="24"/>
        <v>0</v>
      </c>
      <c r="Q125" s="57"/>
    </row>
    <row r="126" spans="1:17" x14ac:dyDescent="0.25">
      <c r="A126" s="235" t="s">
        <v>315</v>
      </c>
      <c r="B126" s="152"/>
      <c r="C126" s="152"/>
      <c r="D126" s="152"/>
      <c r="E126" s="152"/>
      <c r="F126" s="152"/>
      <c r="G126" s="152"/>
      <c r="H126" s="152"/>
      <c r="I126" s="152"/>
      <c r="J126" s="177"/>
      <c r="K126" s="177"/>
      <c r="L126" s="7"/>
      <c r="M126" s="31">
        <f>M127+M128+M129</f>
        <v>1244127</v>
      </c>
      <c r="N126" s="31">
        <f t="shared" ref="N126:O126" si="40">N127+N128+N129</f>
        <v>0</v>
      </c>
      <c r="O126" s="31">
        <f t="shared" si="40"/>
        <v>0</v>
      </c>
      <c r="P126" s="260">
        <f t="shared" si="24"/>
        <v>0</v>
      </c>
      <c r="Q126" s="57"/>
    </row>
    <row r="127" spans="1:17" ht="33" customHeight="1" x14ac:dyDescent="0.25">
      <c r="A127" s="236" t="s">
        <v>143</v>
      </c>
      <c r="B127" s="151" t="s">
        <v>63</v>
      </c>
      <c r="C127" s="151">
        <v>7</v>
      </c>
      <c r="D127" s="151">
        <v>81</v>
      </c>
      <c r="E127" s="151" t="s">
        <v>140</v>
      </c>
      <c r="F127" s="151" t="s">
        <v>66</v>
      </c>
      <c r="G127" s="151" t="s">
        <v>41</v>
      </c>
      <c r="H127" s="151" t="s">
        <v>282</v>
      </c>
      <c r="I127" s="151">
        <v>522</v>
      </c>
      <c r="J127" s="177"/>
      <c r="K127" s="177"/>
      <c r="L127" s="9"/>
      <c r="M127" s="79">
        <v>561897</v>
      </c>
      <c r="N127" s="267"/>
      <c r="O127" s="267"/>
      <c r="P127" s="260">
        <f t="shared" si="24"/>
        <v>0</v>
      </c>
      <c r="Q127" s="57"/>
    </row>
    <row r="128" spans="1:17" ht="31.5" x14ac:dyDescent="0.25">
      <c r="A128" s="236" t="s">
        <v>144</v>
      </c>
      <c r="B128" s="151" t="s">
        <v>63</v>
      </c>
      <c r="C128" s="151">
        <v>7</v>
      </c>
      <c r="D128" s="151">
        <v>81</v>
      </c>
      <c r="E128" s="151" t="s">
        <v>140</v>
      </c>
      <c r="F128" s="151" t="s">
        <v>66</v>
      </c>
      <c r="G128" s="151" t="s">
        <v>41</v>
      </c>
      <c r="H128" s="151" t="s">
        <v>282</v>
      </c>
      <c r="I128" s="151">
        <v>522</v>
      </c>
      <c r="J128" s="177"/>
      <c r="K128" s="177"/>
      <c r="L128" s="7"/>
      <c r="M128" s="79">
        <v>600690</v>
      </c>
      <c r="N128" s="265"/>
      <c r="O128" s="265"/>
      <c r="P128" s="260">
        <f t="shared" si="24"/>
        <v>0</v>
      </c>
      <c r="Q128" s="57"/>
    </row>
    <row r="129" spans="1:17" ht="36" customHeight="1" x14ac:dyDescent="0.25">
      <c r="A129" s="236" t="s">
        <v>145</v>
      </c>
      <c r="B129" s="151" t="s">
        <v>63</v>
      </c>
      <c r="C129" s="151">
        <v>7</v>
      </c>
      <c r="D129" s="151">
        <v>81</v>
      </c>
      <c r="E129" s="151" t="s">
        <v>140</v>
      </c>
      <c r="F129" s="151" t="s">
        <v>66</v>
      </c>
      <c r="G129" s="151" t="s">
        <v>41</v>
      </c>
      <c r="H129" s="151" t="s">
        <v>282</v>
      </c>
      <c r="I129" s="151">
        <v>522</v>
      </c>
      <c r="J129" s="177"/>
      <c r="K129" s="177"/>
      <c r="L129" s="9"/>
      <c r="M129" s="79">
        <v>81540</v>
      </c>
      <c r="N129" s="267"/>
      <c r="O129" s="267"/>
      <c r="P129" s="260">
        <f t="shared" si="24"/>
        <v>0</v>
      </c>
      <c r="Q129" s="57"/>
    </row>
    <row r="130" spans="1:17" x14ac:dyDescent="0.25">
      <c r="A130" s="235" t="s">
        <v>316</v>
      </c>
      <c r="B130" s="151"/>
      <c r="C130" s="151"/>
      <c r="D130" s="151"/>
      <c r="E130" s="151"/>
      <c r="F130" s="151"/>
      <c r="G130" s="151"/>
      <c r="H130" s="151"/>
      <c r="I130" s="152"/>
      <c r="J130" s="177"/>
      <c r="K130" s="177"/>
      <c r="L130" s="7"/>
      <c r="M130" s="31">
        <f>M131</f>
        <v>5000000</v>
      </c>
      <c r="N130" s="265"/>
      <c r="O130" s="265"/>
      <c r="P130" s="260">
        <f t="shared" ref="P130:P193" si="41">O130/M130*100</f>
        <v>0</v>
      </c>
      <c r="Q130" s="57"/>
    </row>
    <row r="131" spans="1:17" ht="33" customHeight="1" x14ac:dyDescent="0.25">
      <c r="A131" s="236" t="s">
        <v>317</v>
      </c>
      <c r="B131" s="151" t="s">
        <v>63</v>
      </c>
      <c r="C131" s="151">
        <v>7</v>
      </c>
      <c r="D131" s="151">
        <v>81</v>
      </c>
      <c r="E131" s="151" t="s">
        <v>140</v>
      </c>
      <c r="F131" s="151" t="s">
        <v>66</v>
      </c>
      <c r="G131" s="151" t="s">
        <v>41</v>
      </c>
      <c r="H131" s="151" t="s">
        <v>282</v>
      </c>
      <c r="I131" s="8">
        <v>522</v>
      </c>
      <c r="J131" s="198"/>
      <c r="K131" s="199"/>
      <c r="L131" s="9"/>
      <c r="M131" s="79">
        <v>5000000</v>
      </c>
      <c r="N131" s="267"/>
      <c r="O131" s="267"/>
      <c r="P131" s="260">
        <f t="shared" si="41"/>
        <v>0</v>
      </c>
      <c r="Q131" s="57"/>
    </row>
    <row r="132" spans="1:17" x14ac:dyDescent="0.25">
      <c r="A132" s="237" t="s">
        <v>31</v>
      </c>
      <c r="B132" s="172">
        <v>17</v>
      </c>
      <c r="C132" s="172">
        <v>7</v>
      </c>
      <c r="D132" s="172">
        <v>81</v>
      </c>
      <c r="E132" s="172">
        <v>819</v>
      </c>
      <c r="F132" s="206"/>
      <c r="G132" s="207"/>
      <c r="H132" s="151"/>
      <c r="I132" s="151"/>
      <c r="J132" s="140"/>
      <c r="K132" s="149"/>
      <c r="L132" s="7"/>
      <c r="M132" s="31">
        <f>M133+M172+M190</f>
        <v>82454899</v>
      </c>
      <c r="N132" s="31">
        <f t="shared" ref="N132:O132" si="42">N133+N172+N190</f>
        <v>0</v>
      </c>
      <c r="O132" s="31">
        <f t="shared" si="42"/>
        <v>338436</v>
      </c>
      <c r="P132" s="260">
        <f t="shared" si="41"/>
        <v>0.4104498387657961</v>
      </c>
      <c r="Q132" s="57"/>
    </row>
    <row r="133" spans="1:17" ht="18" customHeight="1" x14ac:dyDescent="0.25">
      <c r="A133" s="238" t="s">
        <v>65</v>
      </c>
      <c r="B133" s="172">
        <v>17</v>
      </c>
      <c r="C133" s="172">
        <v>7</v>
      </c>
      <c r="D133" s="172">
        <v>81</v>
      </c>
      <c r="E133" s="172">
        <v>819</v>
      </c>
      <c r="F133" s="206" t="s">
        <v>66</v>
      </c>
      <c r="G133" s="206"/>
      <c r="H133" s="206"/>
      <c r="I133" s="206"/>
      <c r="J133" s="208"/>
      <c r="K133" s="209"/>
      <c r="L133" s="9"/>
      <c r="M133" s="31">
        <f>M134</f>
        <v>77069230</v>
      </c>
      <c r="N133" s="31">
        <f t="shared" ref="N133:O135" si="43">N134</f>
        <v>0</v>
      </c>
      <c r="O133" s="31">
        <f t="shared" si="43"/>
        <v>0</v>
      </c>
      <c r="P133" s="260">
        <f t="shared" si="41"/>
        <v>0</v>
      </c>
      <c r="Q133" s="57"/>
    </row>
    <row r="134" spans="1:17" ht="17.25" customHeight="1" x14ac:dyDescent="0.25">
      <c r="A134" s="238" t="s">
        <v>67</v>
      </c>
      <c r="B134" s="172">
        <v>17</v>
      </c>
      <c r="C134" s="172">
        <v>7</v>
      </c>
      <c r="D134" s="172">
        <v>81</v>
      </c>
      <c r="E134" s="172">
        <v>819</v>
      </c>
      <c r="F134" s="206" t="s">
        <v>66</v>
      </c>
      <c r="G134" s="206" t="s">
        <v>29</v>
      </c>
      <c r="H134" s="206"/>
      <c r="I134" s="206"/>
      <c r="J134" s="208"/>
      <c r="K134" s="209"/>
      <c r="L134" s="7"/>
      <c r="M134" s="31">
        <f>M135</f>
        <v>77069230</v>
      </c>
      <c r="N134" s="31">
        <f t="shared" si="43"/>
        <v>0</v>
      </c>
      <c r="O134" s="31">
        <f t="shared" si="43"/>
        <v>0</v>
      </c>
      <c r="P134" s="260">
        <f t="shared" si="41"/>
        <v>0</v>
      </c>
      <c r="Q134" s="57"/>
    </row>
    <row r="135" spans="1:17" ht="33" customHeight="1" x14ac:dyDescent="0.25">
      <c r="A135" s="238" t="s">
        <v>318</v>
      </c>
      <c r="B135" s="172">
        <v>17</v>
      </c>
      <c r="C135" s="172">
        <v>7</v>
      </c>
      <c r="D135" s="172">
        <v>81</v>
      </c>
      <c r="E135" s="172">
        <v>819</v>
      </c>
      <c r="F135" s="206" t="s">
        <v>66</v>
      </c>
      <c r="G135" s="206" t="s">
        <v>29</v>
      </c>
      <c r="H135" s="206" t="s">
        <v>283</v>
      </c>
      <c r="I135" s="206"/>
      <c r="J135" s="208"/>
      <c r="K135" s="209"/>
      <c r="L135" s="9"/>
      <c r="M135" s="31">
        <f>M136</f>
        <v>77069230</v>
      </c>
      <c r="N135" s="31">
        <f t="shared" si="43"/>
        <v>0</v>
      </c>
      <c r="O135" s="31">
        <f t="shared" si="43"/>
        <v>0</v>
      </c>
      <c r="P135" s="260">
        <f t="shared" si="41"/>
        <v>0</v>
      </c>
      <c r="Q135" s="57"/>
    </row>
    <row r="136" spans="1:17" ht="36.75" customHeight="1" x14ac:dyDescent="0.25">
      <c r="A136" s="238" t="s">
        <v>146</v>
      </c>
      <c r="B136" s="172">
        <v>17</v>
      </c>
      <c r="C136" s="172">
        <v>7</v>
      </c>
      <c r="D136" s="172">
        <v>81</v>
      </c>
      <c r="E136" s="172">
        <v>819</v>
      </c>
      <c r="F136" s="206" t="s">
        <v>66</v>
      </c>
      <c r="G136" s="206" t="s">
        <v>29</v>
      </c>
      <c r="H136" s="206" t="s">
        <v>283</v>
      </c>
      <c r="I136" s="206" t="s">
        <v>125</v>
      </c>
      <c r="J136" s="210"/>
      <c r="K136" s="211"/>
      <c r="L136" s="9"/>
      <c r="M136" s="31">
        <f>M137+M140+M142+M144+M149+M151+M155+M157+M161+M164+M168+M170</f>
        <v>77069230</v>
      </c>
      <c r="N136" s="31">
        <f t="shared" ref="N136:O136" si="44">N137+N140+N142+N144+N149+N151+N155+N157+N161+N164+N168+N170</f>
        <v>0</v>
      </c>
      <c r="O136" s="31">
        <f t="shared" si="44"/>
        <v>0</v>
      </c>
      <c r="P136" s="260">
        <f t="shared" si="41"/>
        <v>0</v>
      </c>
      <c r="Q136" s="57"/>
    </row>
    <row r="137" spans="1:17" ht="21.75" customHeight="1" x14ac:dyDescent="0.25">
      <c r="A137" s="13" t="s">
        <v>78</v>
      </c>
      <c r="B137" s="48"/>
      <c r="C137" s="48"/>
      <c r="D137" s="48"/>
      <c r="E137" s="48"/>
      <c r="F137" s="212"/>
      <c r="G137" s="212"/>
      <c r="H137" s="49"/>
      <c r="I137" s="212"/>
      <c r="J137" s="46"/>
      <c r="K137" s="46"/>
      <c r="L137" s="117"/>
      <c r="M137" s="285">
        <f>M138+M139</f>
        <v>3415995</v>
      </c>
      <c r="N137" s="285">
        <f t="shared" ref="N137:O137" si="45">N138+N139</f>
        <v>0</v>
      </c>
      <c r="O137" s="285">
        <f t="shared" si="45"/>
        <v>0</v>
      </c>
      <c r="P137" s="260">
        <f t="shared" si="41"/>
        <v>0</v>
      </c>
      <c r="Q137" s="57"/>
    </row>
    <row r="138" spans="1:17" ht="47.25" customHeight="1" x14ac:dyDescent="0.25">
      <c r="A138" s="5" t="s">
        <v>319</v>
      </c>
      <c r="B138" s="48">
        <v>17</v>
      </c>
      <c r="C138" s="48">
        <v>7</v>
      </c>
      <c r="D138" s="48">
        <v>81</v>
      </c>
      <c r="E138" s="48">
        <v>819</v>
      </c>
      <c r="F138" s="212" t="s">
        <v>66</v>
      </c>
      <c r="G138" s="212" t="s">
        <v>29</v>
      </c>
      <c r="H138" s="213" t="s">
        <v>283</v>
      </c>
      <c r="I138" s="212" t="s">
        <v>125</v>
      </c>
      <c r="J138" s="39" t="s">
        <v>69</v>
      </c>
      <c r="K138" s="39">
        <v>0.54700000000000004</v>
      </c>
      <c r="L138" s="117"/>
      <c r="M138" s="286">
        <v>1071202</v>
      </c>
      <c r="N138" s="267"/>
      <c r="O138" s="267"/>
      <c r="P138" s="263">
        <f t="shared" si="41"/>
        <v>0</v>
      </c>
      <c r="Q138" s="57"/>
    </row>
    <row r="139" spans="1:17" ht="54.75" customHeight="1" x14ac:dyDescent="0.25">
      <c r="A139" s="5" t="s">
        <v>320</v>
      </c>
      <c r="B139" s="48">
        <v>17</v>
      </c>
      <c r="C139" s="48">
        <v>7</v>
      </c>
      <c r="D139" s="48">
        <v>81</v>
      </c>
      <c r="E139" s="48">
        <v>819</v>
      </c>
      <c r="F139" s="212" t="s">
        <v>66</v>
      </c>
      <c r="G139" s="212" t="s">
        <v>29</v>
      </c>
      <c r="H139" s="213" t="s">
        <v>283</v>
      </c>
      <c r="I139" s="212" t="s">
        <v>125</v>
      </c>
      <c r="J139" s="39" t="s">
        <v>69</v>
      </c>
      <c r="K139" s="39">
        <v>1.004</v>
      </c>
      <c r="L139" s="117"/>
      <c r="M139" s="286">
        <v>2344793</v>
      </c>
      <c r="N139" s="265"/>
      <c r="O139" s="265"/>
      <c r="P139" s="263">
        <f t="shared" si="41"/>
        <v>0</v>
      </c>
      <c r="Q139" s="57"/>
    </row>
    <row r="140" spans="1:17" ht="18.75" customHeight="1" x14ac:dyDescent="0.25">
      <c r="A140" s="13" t="s">
        <v>102</v>
      </c>
      <c r="B140" s="48"/>
      <c r="C140" s="48"/>
      <c r="D140" s="48"/>
      <c r="E140" s="48"/>
      <c r="F140" s="212"/>
      <c r="G140" s="212"/>
      <c r="H140" s="49"/>
      <c r="I140" s="212"/>
      <c r="J140" s="39"/>
      <c r="K140" s="39"/>
      <c r="L140" s="7"/>
      <c r="M140" s="285">
        <f>M141</f>
        <v>2704245</v>
      </c>
      <c r="N140" s="285">
        <f t="shared" ref="N140:O140" si="46">N141</f>
        <v>0</v>
      </c>
      <c r="O140" s="285">
        <f t="shared" si="46"/>
        <v>0</v>
      </c>
      <c r="P140" s="260">
        <f t="shared" si="41"/>
        <v>0</v>
      </c>
      <c r="Q140" s="57"/>
    </row>
    <row r="141" spans="1:17" ht="47.25" x14ac:dyDescent="0.25">
      <c r="A141" s="5" t="s">
        <v>321</v>
      </c>
      <c r="B141" s="48">
        <v>17</v>
      </c>
      <c r="C141" s="48">
        <v>7</v>
      </c>
      <c r="D141" s="48">
        <v>81</v>
      </c>
      <c r="E141" s="48">
        <v>819</v>
      </c>
      <c r="F141" s="212" t="s">
        <v>66</v>
      </c>
      <c r="G141" s="212" t="s">
        <v>29</v>
      </c>
      <c r="H141" s="213" t="s">
        <v>283</v>
      </c>
      <c r="I141" s="212" t="s">
        <v>125</v>
      </c>
      <c r="J141" s="39" t="s">
        <v>69</v>
      </c>
      <c r="K141" s="39">
        <v>0.85099999999999998</v>
      </c>
      <c r="L141" s="7"/>
      <c r="M141" s="286">
        <v>2704245</v>
      </c>
      <c r="N141" s="265"/>
      <c r="O141" s="265"/>
      <c r="P141" s="263">
        <f t="shared" si="41"/>
        <v>0</v>
      </c>
      <c r="Q141" s="57"/>
    </row>
    <row r="142" spans="1:17" ht="21.75" customHeight="1" x14ac:dyDescent="0.25">
      <c r="A142" s="13" t="s">
        <v>156</v>
      </c>
      <c r="B142" s="48"/>
      <c r="C142" s="48"/>
      <c r="D142" s="48"/>
      <c r="E142" s="48"/>
      <c r="F142" s="212"/>
      <c r="G142" s="212"/>
      <c r="H142" s="49"/>
      <c r="I142" s="212"/>
      <c r="J142" s="39"/>
      <c r="K142" s="39"/>
      <c r="L142" s="7"/>
      <c r="M142" s="285">
        <f>M143</f>
        <v>2709895</v>
      </c>
      <c r="N142" s="285">
        <f t="shared" ref="N142:O142" si="47">N143</f>
        <v>0</v>
      </c>
      <c r="O142" s="285">
        <f t="shared" si="47"/>
        <v>0</v>
      </c>
      <c r="P142" s="260">
        <f t="shared" si="41"/>
        <v>0</v>
      </c>
      <c r="Q142" s="57"/>
    </row>
    <row r="143" spans="1:17" ht="54" customHeight="1" x14ac:dyDescent="0.25">
      <c r="A143" s="5" t="s">
        <v>322</v>
      </c>
      <c r="B143" s="48">
        <v>17</v>
      </c>
      <c r="C143" s="48">
        <v>7</v>
      </c>
      <c r="D143" s="48">
        <v>81</v>
      </c>
      <c r="E143" s="48">
        <v>819</v>
      </c>
      <c r="F143" s="212" t="s">
        <v>66</v>
      </c>
      <c r="G143" s="212" t="s">
        <v>29</v>
      </c>
      <c r="H143" s="213" t="s">
        <v>283</v>
      </c>
      <c r="I143" s="212" t="s">
        <v>125</v>
      </c>
      <c r="J143" s="39" t="s">
        <v>69</v>
      </c>
      <c r="K143" s="39">
        <v>1.837</v>
      </c>
      <c r="L143" s="7"/>
      <c r="M143" s="286">
        <v>2709895</v>
      </c>
      <c r="N143" s="265"/>
      <c r="O143" s="265"/>
      <c r="P143" s="263">
        <f t="shared" si="41"/>
        <v>0</v>
      </c>
      <c r="Q143" s="57"/>
    </row>
    <row r="144" spans="1:17" ht="18.75" customHeight="1" x14ac:dyDescent="0.25">
      <c r="A144" s="13" t="s">
        <v>87</v>
      </c>
      <c r="B144" s="48"/>
      <c r="C144" s="48"/>
      <c r="D144" s="48"/>
      <c r="E144" s="48"/>
      <c r="F144" s="212"/>
      <c r="G144" s="212"/>
      <c r="H144" s="49"/>
      <c r="I144" s="212"/>
      <c r="J144" s="39"/>
      <c r="K144" s="39"/>
      <c r="L144" s="50"/>
      <c r="M144" s="285">
        <f>M145+M146+M147+M148</f>
        <v>9233214</v>
      </c>
      <c r="N144" s="285">
        <f t="shared" ref="N144:O144" si="48">N145+N146+N147+N148</f>
        <v>0</v>
      </c>
      <c r="O144" s="285">
        <f t="shared" si="48"/>
        <v>0</v>
      </c>
      <c r="P144" s="260">
        <f t="shared" si="41"/>
        <v>0</v>
      </c>
      <c r="Q144" s="57"/>
    </row>
    <row r="145" spans="1:17" ht="52.5" customHeight="1" x14ac:dyDescent="0.25">
      <c r="A145" s="5" t="s">
        <v>323</v>
      </c>
      <c r="B145" s="48">
        <v>17</v>
      </c>
      <c r="C145" s="48">
        <v>7</v>
      </c>
      <c r="D145" s="48">
        <v>81</v>
      </c>
      <c r="E145" s="48">
        <v>819</v>
      </c>
      <c r="F145" s="212" t="s">
        <v>66</v>
      </c>
      <c r="G145" s="212" t="s">
        <v>29</v>
      </c>
      <c r="H145" s="213" t="s">
        <v>283</v>
      </c>
      <c r="I145" s="212" t="s">
        <v>125</v>
      </c>
      <c r="J145" s="39" t="s">
        <v>69</v>
      </c>
      <c r="K145" s="39">
        <v>0.625</v>
      </c>
      <c r="L145" s="117"/>
      <c r="M145" s="286">
        <v>1905945</v>
      </c>
      <c r="N145" s="267"/>
      <c r="O145" s="267"/>
      <c r="P145" s="263">
        <f t="shared" si="41"/>
        <v>0</v>
      </c>
      <c r="Q145" s="57"/>
    </row>
    <row r="146" spans="1:17" ht="47.25" x14ac:dyDescent="0.25">
      <c r="A146" s="5" t="s">
        <v>324</v>
      </c>
      <c r="B146" s="48">
        <v>17</v>
      </c>
      <c r="C146" s="48">
        <v>7</v>
      </c>
      <c r="D146" s="48">
        <v>81</v>
      </c>
      <c r="E146" s="48">
        <v>819</v>
      </c>
      <c r="F146" s="212" t="s">
        <v>66</v>
      </c>
      <c r="G146" s="212" t="s">
        <v>29</v>
      </c>
      <c r="H146" s="213" t="s">
        <v>283</v>
      </c>
      <c r="I146" s="212" t="s">
        <v>125</v>
      </c>
      <c r="J146" s="39" t="s">
        <v>69</v>
      </c>
      <c r="K146" s="39">
        <v>1.175</v>
      </c>
      <c r="L146" s="7"/>
      <c r="M146" s="286">
        <v>2856473</v>
      </c>
      <c r="N146" s="265"/>
      <c r="O146" s="265"/>
      <c r="P146" s="263">
        <f t="shared" si="41"/>
        <v>0</v>
      </c>
      <c r="Q146" s="57"/>
    </row>
    <row r="147" spans="1:17" ht="48.75" customHeight="1" x14ac:dyDescent="0.25">
      <c r="A147" s="5" t="s">
        <v>325</v>
      </c>
      <c r="B147" s="48">
        <v>17</v>
      </c>
      <c r="C147" s="48">
        <v>7</v>
      </c>
      <c r="D147" s="48">
        <v>81</v>
      </c>
      <c r="E147" s="48">
        <v>819</v>
      </c>
      <c r="F147" s="212" t="s">
        <v>66</v>
      </c>
      <c r="G147" s="212" t="s">
        <v>29</v>
      </c>
      <c r="H147" s="213" t="s">
        <v>283</v>
      </c>
      <c r="I147" s="212" t="s">
        <v>125</v>
      </c>
      <c r="J147" s="39" t="s">
        <v>69</v>
      </c>
      <c r="K147" s="39">
        <v>0.81</v>
      </c>
      <c r="L147" s="117"/>
      <c r="M147" s="286">
        <v>1653138</v>
      </c>
      <c r="N147" s="267"/>
      <c r="O147" s="267"/>
      <c r="P147" s="263">
        <f t="shared" si="41"/>
        <v>0</v>
      </c>
      <c r="Q147" s="57"/>
    </row>
    <row r="148" spans="1:17" ht="47.25" x14ac:dyDescent="0.25">
      <c r="A148" s="5" t="s">
        <v>326</v>
      </c>
      <c r="B148" s="48">
        <v>17</v>
      </c>
      <c r="C148" s="48">
        <v>7</v>
      </c>
      <c r="D148" s="48">
        <v>81</v>
      </c>
      <c r="E148" s="48">
        <v>819</v>
      </c>
      <c r="F148" s="212" t="s">
        <v>66</v>
      </c>
      <c r="G148" s="212" t="s">
        <v>29</v>
      </c>
      <c r="H148" s="213" t="s">
        <v>283</v>
      </c>
      <c r="I148" s="212" t="s">
        <v>125</v>
      </c>
      <c r="J148" s="39" t="s">
        <v>69</v>
      </c>
      <c r="K148" s="39">
        <v>0.32</v>
      </c>
      <c r="L148" s="7"/>
      <c r="M148" s="286">
        <v>2817658</v>
      </c>
      <c r="N148" s="265"/>
      <c r="O148" s="265"/>
      <c r="P148" s="263">
        <f t="shared" si="41"/>
        <v>0</v>
      </c>
      <c r="Q148" s="57"/>
    </row>
    <row r="149" spans="1:17" ht="20.25" customHeight="1" x14ac:dyDescent="0.25">
      <c r="A149" s="13" t="s">
        <v>79</v>
      </c>
      <c r="B149" s="48"/>
      <c r="C149" s="48"/>
      <c r="D149" s="48"/>
      <c r="E149" s="48"/>
      <c r="F149" s="212"/>
      <c r="G149" s="212"/>
      <c r="H149" s="49"/>
      <c r="I149" s="212"/>
      <c r="J149" s="39"/>
      <c r="K149" s="39"/>
      <c r="L149" s="117"/>
      <c r="M149" s="285">
        <f>M150</f>
        <v>4032914</v>
      </c>
      <c r="N149" s="285">
        <f t="shared" ref="N149:O149" si="49">N150</f>
        <v>0</v>
      </c>
      <c r="O149" s="285">
        <f t="shared" si="49"/>
        <v>0</v>
      </c>
      <c r="P149" s="260">
        <f t="shared" si="41"/>
        <v>0</v>
      </c>
      <c r="Q149" s="57"/>
    </row>
    <row r="150" spans="1:17" ht="51" customHeight="1" x14ac:dyDescent="0.25">
      <c r="A150" s="5" t="s">
        <v>327</v>
      </c>
      <c r="B150" s="48">
        <v>17</v>
      </c>
      <c r="C150" s="48">
        <v>7</v>
      </c>
      <c r="D150" s="48">
        <v>81</v>
      </c>
      <c r="E150" s="48">
        <v>819</v>
      </c>
      <c r="F150" s="212" t="s">
        <v>66</v>
      </c>
      <c r="G150" s="212" t="s">
        <v>29</v>
      </c>
      <c r="H150" s="213" t="s">
        <v>283</v>
      </c>
      <c r="I150" s="212" t="s">
        <v>125</v>
      </c>
      <c r="J150" s="39" t="s">
        <v>69</v>
      </c>
      <c r="K150" s="39">
        <v>1.5</v>
      </c>
      <c r="L150" s="117"/>
      <c r="M150" s="286">
        <v>4032914</v>
      </c>
      <c r="N150" s="267"/>
      <c r="O150" s="267"/>
      <c r="P150" s="263">
        <f t="shared" si="41"/>
        <v>0</v>
      </c>
      <c r="Q150" s="57"/>
    </row>
    <row r="151" spans="1:17" ht="20.25" customHeight="1" x14ac:dyDescent="0.25">
      <c r="A151" s="13" t="s">
        <v>212</v>
      </c>
      <c r="B151" s="48"/>
      <c r="C151" s="48"/>
      <c r="D151" s="48"/>
      <c r="E151" s="48"/>
      <c r="F151" s="212"/>
      <c r="G151" s="212"/>
      <c r="H151" s="49"/>
      <c r="I151" s="212"/>
      <c r="J151" s="39"/>
      <c r="K151" s="39"/>
      <c r="L151" s="117"/>
      <c r="M151" s="285">
        <f>M152+M153+M154</f>
        <v>6364174</v>
      </c>
      <c r="N151" s="285">
        <f t="shared" ref="N151:O151" si="50">N152+N153+N154</f>
        <v>0</v>
      </c>
      <c r="O151" s="285">
        <f t="shared" si="50"/>
        <v>0</v>
      </c>
      <c r="P151" s="260">
        <f t="shared" si="41"/>
        <v>0</v>
      </c>
      <c r="Q151" s="57"/>
    </row>
    <row r="152" spans="1:17" ht="47.25" x14ac:dyDescent="0.25">
      <c r="A152" s="5" t="str">
        <f>'[1]Лист3 (2)'!$B$23</f>
        <v xml:space="preserve">Строительство автомобильной дороги Подъезд к МТФ № 1 в н.п. Медведи от автомобильной дороги Палужская Рудня - Заборье - Медведи на км 19+940  в Красногорском районе Брянской области </v>
      </c>
      <c r="B152" s="48">
        <v>17</v>
      </c>
      <c r="C152" s="48">
        <v>7</v>
      </c>
      <c r="D152" s="48">
        <v>81</v>
      </c>
      <c r="E152" s="48">
        <v>819</v>
      </c>
      <c r="F152" s="212" t="s">
        <v>66</v>
      </c>
      <c r="G152" s="212" t="s">
        <v>29</v>
      </c>
      <c r="H152" s="213" t="s">
        <v>283</v>
      </c>
      <c r="I152" s="212" t="s">
        <v>125</v>
      </c>
      <c r="J152" s="39" t="s">
        <v>69</v>
      </c>
      <c r="K152" s="39">
        <v>1.204</v>
      </c>
      <c r="L152" s="117"/>
      <c r="M152" s="286">
        <v>2653694</v>
      </c>
      <c r="N152" s="265"/>
      <c r="O152" s="265"/>
      <c r="P152" s="263">
        <f t="shared" si="41"/>
        <v>0</v>
      </c>
      <c r="Q152" s="57"/>
    </row>
    <row r="153" spans="1:17" ht="52.5" customHeight="1" x14ac:dyDescent="0.25">
      <c r="A153" s="5" t="str">
        <f>'[1]Лист3 (2)'!$B$24</f>
        <v xml:space="preserve">Строительство автомобильной дороги Подъезд к МТФ в н.п. Макаричи от автомобильной дороги Палужская Рудня - Заборье - Медведи на км 4+800  в Красногорском районе Брянской области </v>
      </c>
      <c r="B153" s="48">
        <v>17</v>
      </c>
      <c r="C153" s="48">
        <v>7</v>
      </c>
      <c r="D153" s="48">
        <v>81</v>
      </c>
      <c r="E153" s="48">
        <v>819</v>
      </c>
      <c r="F153" s="212" t="s">
        <v>66</v>
      </c>
      <c r="G153" s="212" t="s">
        <v>29</v>
      </c>
      <c r="H153" s="213" t="s">
        <v>283</v>
      </c>
      <c r="I153" s="212" t="s">
        <v>125</v>
      </c>
      <c r="J153" s="39" t="s">
        <v>69</v>
      </c>
      <c r="K153" s="39">
        <v>0.40300000000000002</v>
      </c>
      <c r="L153" s="117"/>
      <c r="M153" s="287">
        <v>956410</v>
      </c>
      <c r="N153" s="267"/>
      <c r="O153" s="267"/>
      <c r="P153" s="263">
        <f t="shared" si="41"/>
        <v>0</v>
      </c>
      <c r="Q153" s="57"/>
    </row>
    <row r="154" spans="1:17" ht="54" customHeight="1" x14ac:dyDescent="0.25">
      <c r="A154" s="5" t="str">
        <f>'[1]Лист3 (2)'!$B$25</f>
        <v xml:space="preserve">Строительство автомобильной дороги Подъезд к МТФ № 1 в н.п. Перелазы от автомобильной дороги Перелазы - Зеленая Дубрава на км 0+320  в Красногорском районе Брянской области </v>
      </c>
      <c r="B154" s="48">
        <v>17</v>
      </c>
      <c r="C154" s="48">
        <v>7</v>
      </c>
      <c r="D154" s="48">
        <v>81</v>
      </c>
      <c r="E154" s="48">
        <v>819</v>
      </c>
      <c r="F154" s="212" t="s">
        <v>66</v>
      </c>
      <c r="G154" s="212" t="s">
        <v>29</v>
      </c>
      <c r="H154" s="213" t="s">
        <v>283</v>
      </c>
      <c r="I154" s="212" t="s">
        <v>125</v>
      </c>
      <c r="J154" s="39" t="s">
        <v>69</v>
      </c>
      <c r="K154" s="39">
        <v>1.155</v>
      </c>
      <c r="L154" s="117"/>
      <c r="M154" s="287">
        <v>2754070</v>
      </c>
      <c r="N154" s="269"/>
      <c r="O154" s="269"/>
      <c r="P154" s="263">
        <f t="shared" si="41"/>
        <v>0</v>
      </c>
      <c r="Q154" s="57"/>
    </row>
    <row r="155" spans="1:17" ht="19.5" customHeight="1" x14ac:dyDescent="0.25">
      <c r="A155" s="13" t="s">
        <v>89</v>
      </c>
      <c r="B155" s="48"/>
      <c r="C155" s="48"/>
      <c r="D155" s="48"/>
      <c r="E155" s="48"/>
      <c r="F155" s="212"/>
      <c r="G155" s="212"/>
      <c r="H155" s="49"/>
      <c r="I155" s="212"/>
      <c r="J155" s="39"/>
      <c r="K155" s="39"/>
      <c r="L155" s="117"/>
      <c r="M155" s="288">
        <f>M156</f>
        <v>2855159</v>
      </c>
      <c r="N155" s="288">
        <f t="shared" ref="N155:O155" si="51">N156</f>
        <v>0</v>
      </c>
      <c r="O155" s="288">
        <f t="shared" si="51"/>
        <v>0</v>
      </c>
      <c r="P155" s="260">
        <f t="shared" si="41"/>
        <v>0</v>
      </c>
      <c r="Q155" s="57"/>
    </row>
    <row r="156" spans="1:17" ht="53.25" customHeight="1" x14ac:dyDescent="0.25">
      <c r="A156" s="5" t="str">
        <f>'[1]Лист3 (2)'!$B$26</f>
        <v xml:space="preserve">Строительство автомобильной дороги Подъезд к агрогородку "Гетманобудский"   от автомобильной дороги "Климово-Чуровичи" - Гетманова Буда на км 3+000  в Климовском районе Брянской области </v>
      </c>
      <c r="B156" s="48">
        <v>17</v>
      </c>
      <c r="C156" s="48">
        <v>7</v>
      </c>
      <c r="D156" s="48">
        <v>81</v>
      </c>
      <c r="E156" s="48">
        <v>819</v>
      </c>
      <c r="F156" s="212" t="s">
        <v>66</v>
      </c>
      <c r="G156" s="212" t="s">
        <v>29</v>
      </c>
      <c r="H156" s="213" t="s">
        <v>283</v>
      </c>
      <c r="I156" s="212" t="s">
        <v>125</v>
      </c>
      <c r="J156" s="39" t="s">
        <v>69</v>
      </c>
      <c r="K156" s="39">
        <v>0.98</v>
      </c>
      <c r="L156" s="9"/>
      <c r="M156" s="287">
        <v>2855159</v>
      </c>
      <c r="N156" s="267"/>
      <c r="O156" s="267"/>
      <c r="P156" s="263">
        <f t="shared" si="41"/>
        <v>0</v>
      </c>
      <c r="Q156" s="57"/>
    </row>
    <row r="157" spans="1:17" ht="19.5" customHeight="1" x14ac:dyDescent="0.25">
      <c r="A157" s="13" t="s">
        <v>81</v>
      </c>
      <c r="B157" s="48"/>
      <c r="C157" s="48"/>
      <c r="D157" s="48"/>
      <c r="E157" s="48"/>
      <c r="F157" s="212"/>
      <c r="G157" s="212"/>
      <c r="H157" s="49"/>
      <c r="I157" s="212"/>
      <c r="J157" s="39"/>
      <c r="K157" s="39"/>
      <c r="L157" s="117"/>
      <c r="M157" s="288">
        <f>M158+M159+M160</f>
        <v>18620013</v>
      </c>
      <c r="N157" s="288">
        <f t="shared" ref="N157:O157" si="52">N158+N159+N160</f>
        <v>0</v>
      </c>
      <c r="O157" s="288">
        <f t="shared" si="52"/>
        <v>0</v>
      </c>
      <c r="P157" s="260">
        <f t="shared" si="41"/>
        <v>0</v>
      </c>
      <c r="Q157" s="57"/>
    </row>
    <row r="158" spans="1:17" ht="47.25" x14ac:dyDescent="0.25">
      <c r="A158" s="5" t="str">
        <f>'[1]Лист3 (2)'!$B$27</f>
        <v xml:space="preserve">Строительство автомобильной дороги Подъезд к ферме КРС в н.п.Азаровка  от автомобильной дороги "Погар - Стародуб" - Андрейковичи на км 23+900  в Погарском районе Брянской области </v>
      </c>
      <c r="B158" s="48">
        <v>17</v>
      </c>
      <c r="C158" s="48">
        <v>7</v>
      </c>
      <c r="D158" s="48">
        <v>81</v>
      </c>
      <c r="E158" s="48">
        <v>819</v>
      </c>
      <c r="F158" s="212" t="s">
        <v>66</v>
      </c>
      <c r="G158" s="212" t="s">
        <v>29</v>
      </c>
      <c r="H158" s="213" t="s">
        <v>283</v>
      </c>
      <c r="I158" s="212" t="s">
        <v>125</v>
      </c>
      <c r="J158" s="39" t="s">
        <v>69</v>
      </c>
      <c r="K158" s="39">
        <v>5.4359999999999999</v>
      </c>
      <c r="L158" s="117"/>
      <c r="M158" s="287">
        <v>14660583</v>
      </c>
      <c r="N158" s="265"/>
      <c r="O158" s="265"/>
      <c r="P158" s="263">
        <f t="shared" si="41"/>
        <v>0</v>
      </c>
      <c r="Q158" s="57"/>
    </row>
    <row r="159" spans="1:17" ht="51" customHeight="1" x14ac:dyDescent="0.25">
      <c r="A159" s="5" t="str">
        <f>'[1]Лист3 (2)'!$B$28</f>
        <v xml:space="preserve">Строительство автомобильной дороги Подъезд к МТФ в н.п. Курово ООО СП "Дружба"  от автомобильной дороги   "Брянск - Новозыбков" - Погар - Гремяч (обход г.Погара) на км 2+600   в Погарском районе Брянской области </v>
      </c>
      <c r="B159" s="48">
        <v>17</v>
      </c>
      <c r="C159" s="48">
        <v>7</v>
      </c>
      <c r="D159" s="48">
        <v>81</v>
      </c>
      <c r="E159" s="48">
        <v>819</v>
      </c>
      <c r="F159" s="212" t="s">
        <v>66</v>
      </c>
      <c r="G159" s="212" t="s">
        <v>29</v>
      </c>
      <c r="H159" s="213" t="s">
        <v>283</v>
      </c>
      <c r="I159" s="212" t="s">
        <v>125</v>
      </c>
      <c r="J159" s="39" t="s">
        <v>69</v>
      </c>
      <c r="K159" s="39">
        <v>1.014</v>
      </c>
      <c r="L159" s="117"/>
      <c r="M159" s="287">
        <v>3020943</v>
      </c>
      <c r="N159" s="267"/>
      <c r="O159" s="267"/>
      <c r="P159" s="263">
        <f t="shared" si="41"/>
        <v>0</v>
      </c>
      <c r="Q159" s="57"/>
    </row>
    <row r="160" spans="1:17" ht="53.25" customHeight="1" x14ac:dyDescent="0.25">
      <c r="A160" s="5" t="s">
        <v>328</v>
      </c>
      <c r="B160" s="48">
        <v>17</v>
      </c>
      <c r="C160" s="48">
        <v>7</v>
      </c>
      <c r="D160" s="48">
        <v>81</v>
      </c>
      <c r="E160" s="48">
        <v>819</v>
      </c>
      <c r="F160" s="212" t="s">
        <v>66</v>
      </c>
      <c r="G160" s="212" t="s">
        <v>29</v>
      </c>
      <c r="H160" s="213" t="s">
        <v>283</v>
      </c>
      <c r="I160" s="212" t="s">
        <v>125</v>
      </c>
      <c r="J160" s="39" t="s">
        <v>69</v>
      </c>
      <c r="K160" s="39">
        <v>0.32100000000000001</v>
      </c>
      <c r="L160" s="117"/>
      <c r="M160" s="287">
        <v>938487</v>
      </c>
      <c r="N160" s="267"/>
      <c r="O160" s="267"/>
      <c r="P160" s="263">
        <f t="shared" si="41"/>
        <v>0</v>
      </c>
      <c r="Q160" s="57"/>
    </row>
    <row r="161" spans="1:17" ht="18" customHeight="1" x14ac:dyDescent="0.25">
      <c r="A161" s="13" t="s">
        <v>132</v>
      </c>
      <c r="B161" s="48"/>
      <c r="C161" s="48"/>
      <c r="D161" s="48"/>
      <c r="E161" s="48"/>
      <c r="F161" s="212"/>
      <c r="G161" s="212"/>
      <c r="H161" s="49"/>
      <c r="I161" s="212"/>
      <c r="J161" s="39"/>
      <c r="K161" s="39"/>
      <c r="L161" s="9"/>
      <c r="M161" s="288">
        <f>M162+M163</f>
        <v>7620316</v>
      </c>
      <c r="N161" s="288">
        <f t="shared" ref="N161:O161" si="53">N162+N163</f>
        <v>0</v>
      </c>
      <c r="O161" s="288">
        <f t="shared" si="53"/>
        <v>0</v>
      </c>
      <c r="P161" s="260">
        <f t="shared" si="41"/>
        <v>0</v>
      </c>
      <c r="Q161" s="57"/>
    </row>
    <row r="162" spans="1:17" ht="51" customHeight="1" x14ac:dyDescent="0.25">
      <c r="A162" s="5" t="str">
        <f>'[1]Лист3 (2)'!$B$30</f>
        <v xml:space="preserve">Строительство автомобильной дороги Подъезд к производственной базе СПК Союз от автомобильной дороги "Украина" - Асовица" - Голышино на км 4+450  в Севском районе Брянской области </v>
      </c>
      <c r="B162" s="48">
        <v>17</v>
      </c>
      <c r="C162" s="48">
        <v>7</v>
      </c>
      <c r="D162" s="48">
        <v>81</v>
      </c>
      <c r="E162" s="48">
        <v>819</v>
      </c>
      <c r="F162" s="212" t="s">
        <v>66</v>
      </c>
      <c r="G162" s="212" t="s">
        <v>29</v>
      </c>
      <c r="H162" s="213" t="s">
        <v>283</v>
      </c>
      <c r="I162" s="212" t="s">
        <v>125</v>
      </c>
      <c r="J162" s="39" t="s">
        <v>69</v>
      </c>
      <c r="K162" s="39">
        <v>0.69499999999999995</v>
      </c>
      <c r="L162" s="9"/>
      <c r="M162" s="287">
        <v>2136942</v>
      </c>
      <c r="N162" s="269"/>
      <c r="O162" s="269"/>
      <c r="P162" s="263">
        <f t="shared" si="41"/>
        <v>0</v>
      </c>
      <c r="Q162" s="57"/>
    </row>
    <row r="163" spans="1:17" ht="48.75" customHeight="1" x14ac:dyDescent="0.25">
      <c r="A163" s="5" t="str">
        <f>'[1]Лист3 (2)'!$B$31</f>
        <v xml:space="preserve">Строительство автомобильной дороги Подъезд к ферме КРС ООО Агрофирма "Слон"  от автомобильной дороги "Украина"-Бересток на км 10+600  в Севском районе Брянской области </v>
      </c>
      <c r="B163" s="48">
        <v>17</v>
      </c>
      <c r="C163" s="48">
        <v>7</v>
      </c>
      <c r="D163" s="48">
        <v>81</v>
      </c>
      <c r="E163" s="48">
        <v>819</v>
      </c>
      <c r="F163" s="212" t="s">
        <v>66</v>
      </c>
      <c r="G163" s="212" t="s">
        <v>29</v>
      </c>
      <c r="H163" s="213" t="s">
        <v>283</v>
      </c>
      <c r="I163" s="212" t="s">
        <v>125</v>
      </c>
      <c r="J163" s="39" t="s">
        <v>69</v>
      </c>
      <c r="K163" s="39">
        <v>0.93300000000000005</v>
      </c>
      <c r="L163" s="9"/>
      <c r="M163" s="287">
        <v>5483374</v>
      </c>
      <c r="N163" s="267"/>
      <c r="O163" s="267"/>
      <c r="P163" s="263">
        <f t="shared" si="41"/>
        <v>0</v>
      </c>
      <c r="Q163" s="57"/>
    </row>
    <row r="164" spans="1:17" ht="16.5" customHeight="1" x14ac:dyDescent="0.25">
      <c r="A164" s="13" t="s">
        <v>98</v>
      </c>
      <c r="B164" s="48"/>
      <c r="C164" s="48"/>
      <c r="D164" s="48"/>
      <c r="E164" s="48"/>
      <c r="F164" s="212"/>
      <c r="G164" s="212"/>
      <c r="H164" s="49"/>
      <c r="I164" s="212"/>
      <c r="J164" s="39"/>
      <c r="K164" s="39"/>
      <c r="L164" s="9"/>
      <c r="M164" s="288">
        <f>M165+M166+M167</f>
        <v>13196089</v>
      </c>
      <c r="N164" s="288">
        <f t="shared" ref="N164:O164" si="54">N165+N166+N167</f>
        <v>0</v>
      </c>
      <c r="O164" s="288">
        <f t="shared" si="54"/>
        <v>0</v>
      </c>
      <c r="P164" s="260">
        <f t="shared" si="41"/>
        <v>0</v>
      </c>
      <c r="Q164" s="57"/>
    </row>
    <row r="165" spans="1:17" ht="54" customHeight="1" x14ac:dyDescent="0.25">
      <c r="A165" s="5" t="str">
        <f>'[1]Лист3 (2)'!$B$32</f>
        <v xml:space="preserve">Строительство автомобильной дороги Подъезд к ферме КРС колхоз "Новая Жизнь" в с.Курковичи от автомобильной дороги   Стародуб - Курковичи на км 33+100   в Стародубском районе Брянской области </v>
      </c>
      <c r="B165" s="48">
        <v>17</v>
      </c>
      <c r="C165" s="48">
        <v>7</v>
      </c>
      <c r="D165" s="48">
        <v>81</v>
      </c>
      <c r="E165" s="48">
        <v>819</v>
      </c>
      <c r="F165" s="212" t="s">
        <v>66</v>
      </c>
      <c r="G165" s="212" t="s">
        <v>29</v>
      </c>
      <c r="H165" s="213" t="s">
        <v>283</v>
      </c>
      <c r="I165" s="212" t="s">
        <v>125</v>
      </c>
      <c r="J165" s="39" t="s">
        <v>69</v>
      </c>
      <c r="K165" s="39">
        <v>1.226</v>
      </c>
      <c r="L165" s="9"/>
      <c r="M165" s="287">
        <v>2455581</v>
      </c>
      <c r="N165" s="267"/>
      <c r="O165" s="267"/>
      <c r="P165" s="263">
        <f t="shared" si="41"/>
        <v>0</v>
      </c>
      <c r="Q165" s="57"/>
    </row>
    <row r="166" spans="1:17" ht="50.25" customHeight="1" x14ac:dyDescent="0.25">
      <c r="A166" s="5" t="str">
        <f>'[1]Лист3 (2)'!$B$34</f>
        <v xml:space="preserve">Строительство автомобильной дороги Подъезд к ферме КРС КФХ  Пашутко В.Н. в с.Демьянки от автомобильной дороги  "Стародуб-Курковичи"-Демьянки-Азарово на км 1+800   в Стародубском районе Брянской области </v>
      </c>
      <c r="B166" s="48">
        <v>17</v>
      </c>
      <c r="C166" s="48">
        <v>7</v>
      </c>
      <c r="D166" s="48">
        <v>81</v>
      </c>
      <c r="E166" s="48">
        <v>819</v>
      </c>
      <c r="F166" s="212" t="s">
        <v>66</v>
      </c>
      <c r="G166" s="212" t="s">
        <v>29</v>
      </c>
      <c r="H166" s="213" t="s">
        <v>283</v>
      </c>
      <c r="I166" s="212" t="s">
        <v>125</v>
      </c>
      <c r="J166" s="39" t="s">
        <v>69</v>
      </c>
      <c r="K166" s="39">
        <v>2.673</v>
      </c>
      <c r="L166" s="9"/>
      <c r="M166" s="287">
        <v>6451947</v>
      </c>
      <c r="N166" s="267"/>
      <c r="O166" s="267"/>
      <c r="P166" s="263">
        <f t="shared" si="41"/>
        <v>0</v>
      </c>
      <c r="Q166" s="57"/>
    </row>
    <row r="167" spans="1:17" ht="63" x14ac:dyDescent="0.25">
      <c r="A167" s="5" t="str">
        <f>'[1]Лист3 (2)'!$B$33</f>
        <v xml:space="preserve">Строительство автомобильной дороги Подъезд к ферме КРС колхоз "Имени Правды" в с.Запольские Халеевичи от автомобильной дороги   "Мартьяновка - Стародуб" - Запольские Халеевичи на км 5+700   в Стародубском районе Брянской области </v>
      </c>
      <c r="B167" s="48">
        <v>17</v>
      </c>
      <c r="C167" s="48">
        <v>7</v>
      </c>
      <c r="D167" s="48">
        <v>81</v>
      </c>
      <c r="E167" s="48">
        <v>819</v>
      </c>
      <c r="F167" s="212" t="s">
        <v>66</v>
      </c>
      <c r="G167" s="212" t="s">
        <v>29</v>
      </c>
      <c r="H167" s="213" t="s">
        <v>283</v>
      </c>
      <c r="I167" s="212" t="s">
        <v>125</v>
      </c>
      <c r="J167" s="39" t="s">
        <v>69</v>
      </c>
      <c r="K167" s="39">
        <v>1.5669999999999999</v>
      </c>
      <c r="L167" s="9"/>
      <c r="M167" s="287">
        <v>4288561</v>
      </c>
      <c r="N167" s="265"/>
      <c r="O167" s="265"/>
      <c r="P167" s="263">
        <f t="shared" si="41"/>
        <v>0</v>
      </c>
      <c r="Q167" s="57"/>
    </row>
    <row r="168" spans="1:17" ht="18" customHeight="1" x14ac:dyDescent="0.25">
      <c r="A168" s="13" t="s">
        <v>97</v>
      </c>
      <c r="B168" s="48"/>
      <c r="C168" s="48"/>
      <c r="D168" s="48"/>
      <c r="E168" s="48"/>
      <c r="F168" s="212"/>
      <c r="G168" s="212"/>
      <c r="H168" s="49"/>
      <c r="I168" s="212"/>
      <c r="J168" s="39"/>
      <c r="K168" s="39"/>
      <c r="L168" s="117"/>
      <c r="M168" s="288">
        <f>M169</f>
        <v>1081559</v>
      </c>
      <c r="N168" s="288">
        <f t="shared" ref="N168:O168" si="55">N169</f>
        <v>0</v>
      </c>
      <c r="O168" s="288">
        <f t="shared" si="55"/>
        <v>0</v>
      </c>
      <c r="P168" s="260">
        <f t="shared" si="41"/>
        <v>0</v>
      </c>
      <c r="Q168" s="57"/>
    </row>
    <row r="169" spans="1:17" ht="48" customHeight="1" x14ac:dyDescent="0.25">
      <c r="A169" s="5" t="s">
        <v>329</v>
      </c>
      <c r="B169" s="48">
        <v>17</v>
      </c>
      <c r="C169" s="48">
        <v>7</v>
      </c>
      <c r="D169" s="48">
        <v>81</v>
      </c>
      <c r="E169" s="48">
        <v>819</v>
      </c>
      <c r="F169" s="212" t="s">
        <v>66</v>
      </c>
      <c r="G169" s="212" t="s">
        <v>29</v>
      </c>
      <c r="H169" s="213" t="s">
        <v>283</v>
      </c>
      <c r="I169" s="212" t="s">
        <v>125</v>
      </c>
      <c r="J169" s="39" t="s">
        <v>69</v>
      </c>
      <c r="K169" s="39">
        <v>0.67500000000000004</v>
      </c>
      <c r="L169" s="9"/>
      <c r="M169" s="287">
        <v>1081559</v>
      </c>
      <c r="N169" s="269"/>
      <c r="O169" s="269"/>
      <c r="P169" s="263">
        <f t="shared" si="41"/>
        <v>0</v>
      </c>
      <c r="Q169" s="57"/>
    </row>
    <row r="170" spans="1:17" x14ac:dyDescent="0.25">
      <c r="A170" s="13" t="s">
        <v>76</v>
      </c>
      <c r="B170" s="48"/>
      <c r="C170" s="48"/>
      <c r="D170" s="48"/>
      <c r="E170" s="48"/>
      <c r="F170" s="212"/>
      <c r="G170" s="212"/>
      <c r="H170" s="49"/>
      <c r="I170" s="212"/>
      <c r="J170" s="39"/>
      <c r="K170" s="39"/>
      <c r="L170" s="9"/>
      <c r="M170" s="288">
        <f>M171</f>
        <v>5235657</v>
      </c>
      <c r="N170" s="288">
        <f t="shared" ref="N170:O170" si="56">N171</f>
        <v>0</v>
      </c>
      <c r="O170" s="288">
        <f t="shared" si="56"/>
        <v>0</v>
      </c>
      <c r="P170" s="260">
        <f t="shared" si="41"/>
        <v>0</v>
      </c>
      <c r="Q170" s="57"/>
    </row>
    <row r="171" spans="1:17" ht="34.5" customHeight="1" x14ac:dyDescent="0.25">
      <c r="A171" s="5" t="str">
        <f>'[1]Лист3 (2)'!$B$35</f>
        <v>Строительство автомобильной дороги Кветунь-Удолье  в Трубчевском районе Брянской области</v>
      </c>
      <c r="B171" s="48">
        <v>17</v>
      </c>
      <c r="C171" s="48">
        <v>7</v>
      </c>
      <c r="D171" s="48">
        <v>81</v>
      </c>
      <c r="E171" s="48">
        <v>819</v>
      </c>
      <c r="F171" s="212" t="s">
        <v>66</v>
      </c>
      <c r="G171" s="212" t="s">
        <v>29</v>
      </c>
      <c r="H171" s="213" t="s">
        <v>283</v>
      </c>
      <c r="I171" s="212" t="s">
        <v>125</v>
      </c>
      <c r="J171" s="39" t="s">
        <v>69</v>
      </c>
      <c r="K171" s="39">
        <v>1.1870000000000001</v>
      </c>
      <c r="L171" s="117"/>
      <c r="M171" s="287">
        <v>5235657</v>
      </c>
      <c r="N171" s="267"/>
      <c r="O171" s="267"/>
      <c r="P171" s="263">
        <f t="shared" si="41"/>
        <v>0</v>
      </c>
      <c r="Q171" s="57"/>
    </row>
    <row r="172" spans="1:17" ht="18" customHeight="1" x14ac:dyDescent="0.25">
      <c r="A172" s="93" t="s">
        <v>72</v>
      </c>
      <c r="B172" s="6" t="s">
        <v>63</v>
      </c>
      <c r="C172" s="6">
        <v>7</v>
      </c>
      <c r="D172" s="6">
        <v>81</v>
      </c>
      <c r="E172" s="6" t="s">
        <v>28</v>
      </c>
      <c r="F172" s="6" t="s">
        <v>41</v>
      </c>
      <c r="G172" s="6" t="s">
        <v>33</v>
      </c>
      <c r="H172" s="8"/>
      <c r="I172" s="8"/>
      <c r="J172" s="35"/>
      <c r="K172" s="194"/>
      <c r="L172" s="117"/>
      <c r="M172" s="31">
        <f>M173</f>
        <v>2389504</v>
      </c>
      <c r="N172" s="31">
        <f t="shared" ref="N172:O174" si="57">N173</f>
        <v>0</v>
      </c>
      <c r="O172" s="31">
        <f t="shared" si="57"/>
        <v>338436</v>
      </c>
      <c r="P172" s="260">
        <f t="shared" si="41"/>
        <v>14.163441450610669</v>
      </c>
      <c r="Q172" s="57"/>
    </row>
    <row r="173" spans="1:17" x14ac:dyDescent="0.25">
      <c r="A173" s="93" t="s">
        <v>73</v>
      </c>
      <c r="B173" s="6" t="s">
        <v>63</v>
      </c>
      <c r="C173" s="6">
        <v>7</v>
      </c>
      <c r="D173" s="6">
        <v>81</v>
      </c>
      <c r="E173" s="6" t="s">
        <v>28</v>
      </c>
      <c r="F173" s="6" t="s">
        <v>41</v>
      </c>
      <c r="G173" s="6" t="s">
        <v>48</v>
      </c>
      <c r="H173" s="8"/>
      <c r="I173" s="8"/>
      <c r="J173" s="35"/>
      <c r="K173" s="194"/>
      <c r="L173" s="9"/>
      <c r="M173" s="31">
        <f>M174</f>
        <v>2389504</v>
      </c>
      <c r="N173" s="31">
        <f t="shared" si="57"/>
        <v>0</v>
      </c>
      <c r="O173" s="31">
        <f t="shared" si="57"/>
        <v>338436</v>
      </c>
      <c r="P173" s="260">
        <f t="shared" si="41"/>
        <v>14.163441450610669</v>
      </c>
      <c r="Q173" s="57"/>
    </row>
    <row r="174" spans="1:17" ht="33.75" customHeight="1" x14ac:dyDescent="0.25">
      <c r="A174" s="93" t="s">
        <v>131</v>
      </c>
      <c r="B174" s="6" t="s">
        <v>63</v>
      </c>
      <c r="C174" s="6">
        <v>7</v>
      </c>
      <c r="D174" s="6">
        <v>81</v>
      </c>
      <c r="E174" s="6" t="s">
        <v>28</v>
      </c>
      <c r="F174" s="6" t="s">
        <v>41</v>
      </c>
      <c r="G174" s="6" t="s">
        <v>48</v>
      </c>
      <c r="H174" s="6">
        <v>11270</v>
      </c>
      <c r="I174" s="6" t="s">
        <v>33</v>
      </c>
      <c r="J174" s="35"/>
      <c r="K174" s="194"/>
      <c r="L174" s="9"/>
      <c r="M174" s="31">
        <f>M175</f>
        <v>2389504</v>
      </c>
      <c r="N174" s="31">
        <f t="shared" si="57"/>
        <v>0</v>
      </c>
      <c r="O174" s="31">
        <f t="shared" si="57"/>
        <v>338436</v>
      </c>
      <c r="P174" s="260">
        <f t="shared" si="41"/>
        <v>14.163441450610669</v>
      </c>
      <c r="Q174" s="57"/>
    </row>
    <row r="175" spans="1:17" ht="30.75" customHeight="1" x14ac:dyDescent="0.25">
      <c r="A175" s="93" t="s">
        <v>124</v>
      </c>
      <c r="B175" s="6" t="s">
        <v>63</v>
      </c>
      <c r="C175" s="6">
        <v>7</v>
      </c>
      <c r="D175" s="6">
        <v>81</v>
      </c>
      <c r="E175" s="6" t="s">
        <v>28</v>
      </c>
      <c r="F175" s="6" t="s">
        <v>41</v>
      </c>
      <c r="G175" s="6" t="s">
        <v>48</v>
      </c>
      <c r="H175" s="6">
        <v>11270</v>
      </c>
      <c r="I175" s="6" t="s">
        <v>125</v>
      </c>
      <c r="J175" s="35"/>
      <c r="K175" s="194"/>
      <c r="L175" s="9"/>
      <c r="M175" s="31">
        <f>M176+M182</f>
        <v>2389504</v>
      </c>
      <c r="N175" s="31">
        <f t="shared" ref="N175:O175" si="58">N176+N182</f>
        <v>0</v>
      </c>
      <c r="O175" s="31">
        <f t="shared" si="58"/>
        <v>338436</v>
      </c>
      <c r="P175" s="260">
        <f t="shared" si="41"/>
        <v>14.163441450610669</v>
      </c>
      <c r="Q175" s="57"/>
    </row>
    <row r="176" spans="1:17" ht="31.5" x14ac:dyDescent="0.25">
      <c r="A176" s="33" t="s">
        <v>74</v>
      </c>
      <c r="B176" s="6" t="s">
        <v>63</v>
      </c>
      <c r="C176" s="6">
        <v>7</v>
      </c>
      <c r="D176" s="6">
        <v>81</v>
      </c>
      <c r="E176" s="6" t="s">
        <v>28</v>
      </c>
      <c r="F176" s="6" t="s">
        <v>41</v>
      </c>
      <c r="G176" s="6" t="s">
        <v>48</v>
      </c>
      <c r="H176" s="6">
        <v>11270</v>
      </c>
      <c r="I176" s="6" t="s">
        <v>125</v>
      </c>
      <c r="J176" s="35"/>
      <c r="K176" s="194"/>
      <c r="L176" s="9"/>
      <c r="M176" s="31">
        <f>M177+M179</f>
        <v>196760</v>
      </c>
      <c r="N176" s="31">
        <f t="shared" ref="N176:O176" si="59">N177+N179</f>
        <v>0</v>
      </c>
      <c r="O176" s="31">
        <f t="shared" si="59"/>
        <v>20060</v>
      </c>
      <c r="P176" s="260">
        <f t="shared" si="41"/>
        <v>10.195161618215085</v>
      </c>
      <c r="Q176" s="57"/>
    </row>
    <row r="177" spans="1:17" ht="17.25" customHeight="1" x14ac:dyDescent="0.25">
      <c r="A177" s="93" t="s">
        <v>96</v>
      </c>
      <c r="B177" s="8"/>
      <c r="C177" s="8"/>
      <c r="D177" s="8"/>
      <c r="E177" s="8"/>
      <c r="F177" s="8"/>
      <c r="G177" s="8"/>
      <c r="H177" s="8"/>
      <c r="I177" s="8"/>
      <c r="J177" s="10"/>
      <c r="K177" s="194"/>
      <c r="L177" s="9"/>
      <c r="M177" s="285">
        <f>M178</f>
        <v>176700</v>
      </c>
      <c r="N177" s="53"/>
      <c r="O177" s="53"/>
      <c r="P177" s="260">
        <f t="shared" si="41"/>
        <v>0</v>
      </c>
      <c r="Q177" s="57"/>
    </row>
    <row r="178" spans="1:17" x14ac:dyDescent="0.25">
      <c r="A178" s="94" t="s">
        <v>330</v>
      </c>
      <c r="B178" s="8" t="s">
        <v>63</v>
      </c>
      <c r="C178" s="8">
        <v>7</v>
      </c>
      <c r="D178" s="8">
        <v>81</v>
      </c>
      <c r="E178" s="8" t="s">
        <v>28</v>
      </c>
      <c r="F178" s="8" t="s">
        <v>41</v>
      </c>
      <c r="G178" s="8" t="s">
        <v>48</v>
      </c>
      <c r="H178" s="8">
        <v>11270</v>
      </c>
      <c r="I178" s="8" t="s">
        <v>125</v>
      </c>
      <c r="J178" s="10" t="s">
        <v>69</v>
      </c>
      <c r="K178" s="194">
        <v>2.1240000000000001</v>
      </c>
      <c r="L178" s="9"/>
      <c r="M178" s="277">
        <v>176700</v>
      </c>
      <c r="N178" s="51"/>
      <c r="O178" s="51"/>
      <c r="P178" s="260">
        <f t="shared" si="41"/>
        <v>0</v>
      </c>
      <c r="Q178" s="57"/>
    </row>
    <row r="179" spans="1:17" ht="18.75" customHeight="1" x14ac:dyDescent="0.25">
      <c r="A179" s="93" t="s">
        <v>76</v>
      </c>
      <c r="B179" s="107"/>
      <c r="C179" s="107"/>
      <c r="D179" s="107"/>
      <c r="E179" s="107"/>
      <c r="F179" s="107"/>
      <c r="G179" s="107"/>
      <c r="H179" s="107"/>
      <c r="I179" s="107"/>
      <c r="J179" s="216"/>
      <c r="K179" s="217"/>
      <c r="L179" s="50"/>
      <c r="M179" s="284">
        <f>M180</f>
        <v>20060</v>
      </c>
      <c r="N179" s="51"/>
      <c r="O179" s="51">
        <v>20060</v>
      </c>
      <c r="P179" s="260">
        <f t="shared" si="41"/>
        <v>100</v>
      </c>
      <c r="Q179" s="57"/>
    </row>
    <row r="180" spans="1:17" x14ac:dyDescent="0.25">
      <c r="A180" s="94" t="s">
        <v>331</v>
      </c>
      <c r="B180" s="23" t="s">
        <v>63</v>
      </c>
      <c r="C180" s="23">
        <v>7</v>
      </c>
      <c r="D180" s="23">
        <v>81</v>
      </c>
      <c r="E180" s="23" t="s">
        <v>28</v>
      </c>
      <c r="F180" s="23" t="s">
        <v>41</v>
      </c>
      <c r="G180" s="23" t="s">
        <v>48</v>
      </c>
      <c r="H180" s="23">
        <v>11270</v>
      </c>
      <c r="I180" s="23">
        <v>522</v>
      </c>
      <c r="J180" s="10" t="s">
        <v>69</v>
      </c>
      <c r="K180" s="194">
        <v>0.34499999999999997</v>
      </c>
      <c r="L180" s="52"/>
      <c r="M180" s="277">
        <v>20060</v>
      </c>
      <c r="N180" s="53"/>
      <c r="O180" s="53">
        <v>20060</v>
      </c>
      <c r="P180" s="263">
        <f t="shared" si="41"/>
        <v>100</v>
      </c>
      <c r="Q180" s="57"/>
    </row>
    <row r="181" spans="1:17" ht="18" customHeight="1" x14ac:dyDescent="0.25">
      <c r="A181" s="299" t="s">
        <v>176</v>
      </c>
      <c r="B181" s="23"/>
      <c r="C181" s="23"/>
      <c r="D181" s="23"/>
      <c r="E181" s="23"/>
      <c r="F181" s="23"/>
      <c r="G181" s="23"/>
      <c r="H181" s="23"/>
      <c r="I181" s="23"/>
      <c r="J181" s="10"/>
      <c r="K181" s="194"/>
      <c r="L181" s="52"/>
      <c r="M181" s="277">
        <v>20060</v>
      </c>
      <c r="N181" s="267"/>
      <c r="O181" s="53">
        <v>20060</v>
      </c>
      <c r="P181" s="263">
        <f t="shared" si="41"/>
        <v>100</v>
      </c>
      <c r="Q181" s="57"/>
    </row>
    <row r="182" spans="1:17" ht="37.5" customHeight="1" x14ac:dyDescent="0.25">
      <c r="A182" s="33" t="s">
        <v>77</v>
      </c>
      <c r="B182" s="6" t="s">
        <v>63</v>
      </c>
      <c r="C182" s="6">
        <v>7</v>
      </c>
      <c r="D182" s="6">
        <v>81</v>
      </c>
      <c r="E182" s="6" t="s">
        <v>28</v>
      </c>
      <c r="F182" s="6" t="s">
        <v>41</v>
      </c>
      <c r="G182" s="6" t="s">
        <v>48</v>
      </c>
      <c r="H182" s="6">
        <v>11270</v>
      </c>
      <c r="I182" s="6" t="s">
        <v>125</v>
      </c>
      <c r="J182" s="10"/>
      <c r="K182" s="194"/>
      <c r="L182" s="9"/>
      <c r="M182" s="285">
        <f>M183+M185+M187</f>
        <v>2192744</v>
      </c>
      <c r="N182" s="285">
        <f t="shared" ref="N182:O182" si="60">N183+N185+N187</f>
        <v>0</v>
      </c>
      <c r="O182" s="285">
        <f t="shared" si="60"/>
        <v>318376</v>
      </c>
      <c r="P182" s="260">
        <f t="shared" si="41"/>
        <v>14.519524395004616</v>
      </c>
      <c r="Q182" s="57"/>
    </row>
    <row r="183" spans="1:17" x14ac:dyDescent="0.25">
      <c r="A183" s="93" t="s">
        <v>132</v>
      </c>
      <c r="B183" s="8"/>
      <c r="C183" s="8"/>
      <c r="D183" s="8"/>
      <c r="E183" s="8"/>
      <c r="F183" s="8"/>
      <c r="G183" s="8"/>
      <c r="H183" s="8"/>
      <c r="I183" s="8"/>
      <c r="J183" s="10"/>
      <c r="K183" s="194"/>
      <c r="L183" s="9"/>
      <c r="M183" s="284">
        <f>M184</f>
        <v>1604293</v>
      </c>
      <c r="N183" s="284">
        <f t="shared" ref="N183:O183" si="61">N184</f>
        <v>0</v>
      </c>
      <c r="O183" s="284">
        <f t="shared" si="61"/>
        <v>0</v>
      </c>
      <c r="P183" s="260">
        <f t="shared" si="41"/>
        <v>0</v>
      </c>
      <c r="Q183" s="57"/>
    </row>
    <row r="184" spans="1:17" ht="17.25" customHeight="1" x14ac:dyDescent="0.25">
      <c r="A184" s="94" t="s">
        <v>332</v>
      </c>
      <c r="B184" s="8" t="s">
        <v>63</v>
      </c>
      <c r="C184" s="8">
        <v>7</v>
      </c>
      <c r="D184" s="8">
        <v>81</v>
      </c>
      <c r="E184" s="8" t="s">
        <v>28</v>
      </c>
      <c r="F184" s="8" t="s">
        <v>41</v>
      </c>
      <c r="G184" s="8" t="s">
        <v>48</v>
      </c>
      <c r="H184" s="8">
        <v>11270</v>
      </c>
      <c r="I184" s="8">
        <v>522</v>
      </c>
      <c r="J184" s="10" t="s">
        <v>69</v>
      </c>
      <c r="K184" s="194">
        <v>1.6220000000000001</v>
      </c>
      <c r="L184" s="9"/>
      <c r="M184" s="277">
        <v>1604293</v>
      </c>
      <c r="N184" s="277"/>
      <c r="O184" s="277"/>
      <c r="P184" s="263">
        <f t="shared" si="41"/>
        <v>0</v>
      </c>
      <c r="Q184" s="57"/>
    </row>
    <row r="185" spans="1:17" ht="17.25" customHeight="1" x14ac:dyDescent="0.25">
      <c r="A185" s="93" t="s">
        <v>96</v>
      </c>
      <c r="B185" s="8"/>
      <c r="C185" s="8"/>
      <c r="D185" s="8"/>
      <c r="E185" s="8"/>
      <c r="F185" s="8"/>
      <c r="G185" s="8"/>
      <c r="H185" s="8"/>
      <c r="I185" s="8"/>
      <c r="J185" s="10"/>
      <c r="K185" s="194"/>
      <c r="L185" s="9"/>
      <c r="M185" s="284">
        <f>M186</f>
        <v>270075</v>
      </c>
      <c r="N185" s="284">
        <f t="shared" ref="N185:O185" si="62">N186</f>
        <v>0</v>
      </c>
      <c r="O185" s="284">
        <f t="shared" si="62"/>
        <v>0</v>
      </c>
      <c r="P185" s="260">
        <f t="shared" si="41"/>
        <v>0</v>
      </c>
      <c r="Q185" s="57"/>
    </row>
    <row r="186" spans="1:17" ht="17.25" customHeight="1" x14ac:dyDescent="0.25">
      <c r="A186" s="94" t="s">
        <v>333</v>
      </c>
      <c r="B186" s="8" t="s">
        <v>63</v>
      </c>
      <c r="C186" s="8">
        <v>7</v>
      </c>
      <c r="D186" s="8">
        <v>81</v>
      </c>
      <c r="E186" s="8" t="s">
        <v>28</v>
      </c>
      <c r="F186" s="8" t="s">
        <v>41</v>
      </c>
      <c r="G186" s="8" t="s">
        <v>48</v>
      </c>
      <c r="H186" s="8">
        <v>11270</v>
      </c>
      <c r="I186" s="8">
        <v>522</v>
      </c>
      <c r="J186" s="10" t="s">
        <v>69</v>
      </c>
      <c r="K186" s="194">
        <v>3.722</v>
      </c>
      <c r="L186" s="9"/>
      <c r="M186" s="277">
        <v>270075</v>
      </c>
      <c r="N186" s="53"/>
      <c r="O186" s="53"/>
      <c r="P186" s="263">
        <f t="shared" si="41"/>
        <v>0</v>
      </c>
      <c r="Q186" s="57"/>
    </row>
    <row r="187" spans="1:17" ht="16.5" customHeight="1" x14ac:dyDescent="0.25">
      <c r="A187" s="239" t="s">
        <v>97</v>
      </c>
      <c r="B187" s="16"/>
      <c r="C187" s="16"/>
      <c r="D187" s="16"/>
      <c r="E187" s="16"/>
      <c r="F187" s="16"/>
      <c r="G187" s="16"/>
      <c r="H187" s="16"/>
      <c r="I187" s="16"/>
      <c r="J187" s="214"/>
      <c r="K187" s="215"/>
      <c r="L187" s="9"/>
      <c r="M187" s="284">
        <f>M188</f>
        <v>318376</v>
      </c>
      <c r="N187" s="284">
        <f t="shared" ref="N187:O187" si="63">N188</f>
        <v>0</v>
      </c>
      <c r="O187" s="284">
        <f t="shared" si="63"/>
        <v>318376</v>
      </c>
      <c r="P187" s="260">
        <f t="shared" si="41"/>
        <v>100</v>
      </c>
      <c r="Q187" s="57"/>
    </row>
    <row r="188" spans="1:17" x14ac:dyDescent="0.25">
      <c r="A188" s="233" t="s">
        <v>334</v>
      </c>
      <c r="B188" s="16" t="s">
        <v>63</v>
      </c>
      <c r="C188" s="16">
        <v>7</v>
      </c>
      <c r="D188" s="16">
        <v>81</v>
      </c>
      <c r="E188" s="16" t="s">
        <v>28</v>
      </c>
      <c r="F188" s="16" t="s">
        <v>41</v>
      </c>
      <c r="G188" s="16" t="s">
        <v>48</v>
      </c>
      <c r="H188" s="16">
        <v>11270</v>
      </c>
      <c r="I188" s="16">
        <v>522</v>
      </c>
      <c r="J188" s="214" t="s">
        <v>69</v>
      </c>
      <c r="K188" s="215"/>
      <c r="L188" s="9"/>
      <c r="M188" s="277">
        <v>318376</v>
      </c>
      <c r="N188" s="51"/>
      <c r="O188" s="277">
        <v>318376</v>
      </c>
      <c r="P188" s="260">
        <f t="shared" si="41"/>
        <v>100</v>
      </c>
      <c r="Q188" s="57"/>
    </row>
    <row r="189" spans="1:17" ht="17.25" customHeight="1" x14ac:dyDescent="0.25">
      <c r="A189" s="232" t="s">
        <v>176</v>
      </c>
      <c r="B189" s="8"/>
      <c r="C189" s="8"/>
      <c r="D189" s="8"/>
      <c r="E189" s="8"/>
      <c r="F189" s="8"/>
      <c r="G189" s="8"/>
      <c r="H189" s="8"/>
      <c r="I189" s="8"/>
      <c r="J189" s="198"/>
      <c r="K189" s="199"/>
      <c r="L189" s="9"/>
      <c r="M189" s="277">
        <v>318376</v>
      </c>
      <c r="N189" s="265"/>
      <c r="O189" s="277">
        <v>318376</v>
      </c>
      <c r="P189" s="260">
        <f t="shared" si="41"/>
        <v>100</v>
      </c>
      <c r="Q189" s="57"/>
    </row>
    <row r="190" spans="1:17" ht="20.25" customHeight="1" x14ac:dyDescent="0.25">
      <c r="A190" s="33" t="s">
        <v>50</v>
      </c>
      <c r="B190" s="6">
        <v>17</v>
      </c>
      <c r="C190" s="6">
        <v>7</v>
      </c>
      <c r="D190" s="6">
        <v>81</v>
      </c>
      <c r="E190" s="6">
        <v>819</v>
      </c>
      <c r="F190" s="26" t="s">
        <v>52</v>
      </c>
      <c r="G190" s="6"/>
      <c r="H190" s="6"/>
      <c r="I190" s="6"/>
      <c r="J190" s="216"/>
      <c r="K190" s="194"/>
      <c r="L190" s="9"/>
      <c r="M190" s="285">
        <f>M191</f>
        <v>2996165</v>
      </c>
      <c r="N190" s="285">
        <f t="shared" ref="N190:O194" si="64">N191</f>
        <v>0</v>
      </c>
      <c r="O190" s="285">
        <f t="shared" si="64"/>
        <v>0</v>
      </c>
      <c r="P190" s="260">
        <f t="shared" si="41"/>
        <v>0</v>
      </c>
      <c r="Q190" s="57"/>
    </row>
    <row r="191" spans="1:17" x14ac:dyDescent="0.25">
      <c r="A191" s="33" t="s">
        <v>53</v>
      </c>
      <c r="B191" s="6">
        <v>17</v>
      </c>
      <c r="C191" s="6">
        <v>7</v>
      </c>
      <c r="D191" s="6">
        <v>81</v>
      </c>
      <c r="E191" s="6">
        <v>819</v>
      </c>
      <c r="F191" s="26" t="s">
        <v>52</v>
      </c>
      <c r="G191" s="26" t="s">
        <v>30</v>
      </c>
      <c r="H191" s="6"/>
      <c r="I191" s="6"/>
      <c r="J191" s="216"/>
      <c r="K191" s="194"/>
      <c r="L191" s="9"/>
      <c r="M191" s="285">
        <f>M192</f>
        <v>2996165</v>
      </c>
      <c r="N191" s="285">
        <f t="shared" si="64"/>
        <v>0</v>
      </c>
      <c r="O191" s="285">
        <f t="shared" si="64"/>
        <v>0</v>
      </c>
      <c r="P191" s="260">
        <f t="shared" si="41"/>
        <v>0</v>
      </c>
      <c r="Q191" s="57"/>
    </row>
    <row r="192" spans="1:17" ht="36" customHeight="1" x14ac:dyDescent="0.25">
      <c r="A192" s="33" t="s">
        <v>131</v>
      </c>
      <c r="B192" s="6">
        <v>17</v>
      </c>
      <c r="C192" s="6">
        <v>7</v>
      </c>
      <c r="D192" s="6">
        <v>81</v>
      </c>
      <c r="E192" s="6">
        <v>819</v>
      </c>
      <c r="F192" s="26" t="s">
        <v>52</v>
      </c>
      <c r="G192" s="26" t="s">
        <v>30</v>
      </c>
      <c r="H192" s="6">
        <v>11270</v>
      </c>
      <c r="I192" s="6"/>
      <c r="J192" s="216"/>
      <c r="K192" s="194"/>
      <c r="L192" s="9"/>
      <c r="M192" s="285">
        <f>M193</f>
        <v>2996165</v>
      </c>
      <c r="N192" s="285">
        <f t="shared" si="64"/>
        <v>0</v>
      </c>
      <c r="O192" s="285">
        <f t="shared" si="64"/>
        <v>0</v>
      </c>
      <c r="P192" s="260">
        <f t="shared" si="41"/>
        <v>0</v>
      </c>
      <c r="Q192" s="57"/>
    </row>
    <row r="193" spans="1:17" ht="36" customHeight="1" x14ac:dyDescent="0.25">
      <c r="A193" s="33" t="s">
        <v>124</v>
      </c>
      <c r="B193" s="6">
        <v>17</v>
      </c>
      <c r="C193" s="6">
        <v>7</v>
      </c>
      <c r="D193" s="6">
        <v>81</v>
      </c>
      <c r="E193" s="6">
        <v>819</v>
      </c>
      <c r="F193" s="26" t="s">
        <v>52</v>
      </c>
      <c r="G193" s="26" t="s">
        <v>30</v>
      </c>
      <c r="H193" s="6">
        <v>11270</v>
      </c>
      <c r="I193" s="6">
        <v>522</v>
      </c>
      <c r="J193" s="216"/>
      <c r="K193" s="194"/>
      <c r="L193" s="9"/>
      <c r="M193" s="285">
        <f>M194</f>
        <v>2996165</v>
      </c>
      <c r="N193" s="285">
        <f t="shared" si="64"/>
        <v>0</v>
      </c>
      <c r="O193" s="285">
        <f t="shared" si="64"/>
        <v>0</v>
      </c>
      <c r="P193" s="260">
        <f t="shared" si="41"/>
        <v>0</v>
      </c>
      <c r="Q193" s="57"/>
    </row>
    <row r="194" spans="1:17" ht="18.75" customHeight="1" x14ac:dyDescent="0.25">
      <c r="A194" s="33" t="s">
        <v>78</v>
      </c>
      <c r="B194" s="8"/>
      <c r="C194" s="8"/>
      <c r="D194" s="8"/>
      <c r="E194" s="8"/>
      <c r="F194" s="22"/>
      <c r="G194" s="8"/>
      <c r="H194" s="8"/>
      <c r="I194" s="8"/>
      <c r="J194" s="10"/>
      <c r="K194" s="194"/>
      <c r="L194" s="251"/>
      <c r="M194" s="285">
        <f>M195</f>
        <v>2996165</v>
      </c>
      <c r="N194" s="285">
        <f t="shared" si="64"/>
        <v>0</v>
      </c>
      <c r="O194" s="285">
        <f t="shared" si="64"/>
        <v>0</v>
      </c>
      <c r="P194" s="260">
        <f t="shared" ref="P194:P251" si="65">O194/M194*100</f>
        <v>0</v>
      </c>
      <c r="Q194" s="57"/>
    </row>
    <row r="195" spans="1:17" ht="21.75" customHeight="1" x14ac:dyDescent="0.25">
      <c r="A195" s="230" t="s">
        <v>335</v>
      </c>
      <c r="B195" s="8">
        <v>17</v>
      </c>
      <c r="C195" s="8">
        <v>7</v>
      </c>
      <c r="D195" s="8">
        <v>81</v>
      </c>
      <c r="E195" s="8">
        <v>819</v>
      </c>
      <c r="F195" s="22" t="s">
        <v>52</v>
      </c>
      <c r="G195" s="22" t="s">
        <v>30</v>
      </c>
      <c r="H195" s="8">
        <v>11270</v>
      </c>
      <c r="I195" s="8">
        <v>522</v>
      </c>
      <c r="J195" s="10" t="s">
        <v>59</v>
      </c>
      <c r="K195" s="194">
        <v>200</v>
      </c>
      <c r="L195" s="66"/>
      <c r="M195" s="286">
        <v>2996165</v>
      </c>
      <c r="N195" s="289"/>
      <c r="O195" s="289"/>
      <c r="P195" s="260">
        <f t="shared" si="65"/>
        <v>0</v>
      </c>
      <c r="Q195" s="57"/>
    </row>
    <row r="196" spans="1:17" ht="48.75" customHeight="1" x14ac:dyDescent="0.25">
      <c r="A196" s="96" t="s">
        <v>83</v>
      </c>
      <c r="B196" s="86" t="s">
        <v>84</v>
      </c>
      <c r="C196" s="86">
        <v>0</v>
      </c>
      <c r="D196" s="86"/>
      <c r="E196" s="87"/>
      <c r="F196" s="87"/>
      <c r="G196" s="87"/>
      <c r="H196" s="87"/>
      <c r="I196" s="87"/>
      <c r="J196" s="165"/>
      <c r="K196" s="255"/>
      <c r="L196" s="90"/>
      <c r="M196" s="84">
        <f>M197+M206+M234</f>
        <v>450648731</v>
      </c>
      <c r="N196" s="84">
        <v>239645374.44</v>
      </c>
      <c r="O196" s="84">
        <v>259573414.44</v>
      </c>
      <c r="P196" s="273">
        <f t="shared" si="65"/>
        <v>57.599943500118279</v>
      </c>
      <c r="Q196" s="57"/>
    </row>
    <row r="197" spans="1:17" ht="51.75" customHeight="1" x14ac:dyDescent="0.25">
      <c r="A197" s="96" t="s">
        <v>86</v>
      </c>
      <c r="B197" s="86" t="s">
        <v>84</v>
      </c>
      <c r="C197" s="86">
        <v>1</v>
      </c>
      <c r="D197" s="86"/>
      <c r="E197" s="87"/>
      <c r="F197" s="87"/>
      <c r="G197" s="87"/>
      <c r="H197" s="87"/>
      <c r="I197" s="87"/>
      <c r="J197" s="165"/>
      <c r="K197" s="255"/>
      <c r="L197" s="90"/>
      <c r="M197" s="276">
        <f t="shared" ref="M197:M203" si="66">M198</f>
        <v>161696062</v>
      </c>
      <c r="N197" s="276">
        <f t="shared" ref="N197:O203" si="67">N198</f>
        <v>147182021</v>
      </c>
      <c r="O197" s="276">
        <f t="shared" si="67"/>
        <v>161696062</v>
      </c>
      <c r="P197" s="273">
        <f t="shared" si="65"/>
        <v>100</v>
      </c>
      <c r="Q197" s="57"/>
    </row>
    <row r="198" spans="1:17" ht="47.25" x14ac:dyDescent="0.25">
      <c r="A198" s="106" t="s">
        <v>203</v>
      </c>
      <c r="B198" s="107" t="s">
        <v>84</v>
      </c>
      <c r="C198" s="107">
        <v>1</v>
      </c>
      <c r="D198" s="107">
        <v>13</v>
      </c>
      <c r="E198" s="8"/>
      <c r="F198" s="8"/>
      <c r="G198" s="8"/>
      <c r="H198" s="8"/>
      <c r="I198" s="8"/>
      <c r="J198" s="10"/>
      <c r="K198" s="194"/>
      <c r="L198" s="71"/>
      <c r="M198" s="284">
        <f t="shared" si="66"/>
        <v>161696062</v>
      </c>
      <c r="N198" s="284">
        <f t="shared" si="67"/>
        <v>147182021</v>
      </c>
      <c r="O198" s="284">
        <f t="shared" si="67"/>
        <v>161696062</v>
      </c>
      <c r="P198" s="260">
        <f t="shared" si="65"/>
        <v>100</v>
      </c>
      <c r="Q198" s="57"/>
    </row>
    <row r="199" spans="1:17" ht="19.5" customHeight="1" x14ac:dyDescent="0.25">
      <c r="A199" s="93" t="s">
        <v>24</v>
      </c>
      <c r="B199" s="6" t="s">
        <v>84</v>
      </c>
      <c r="C199" s="6">
        <v>1</v>
      </c>
      <c r="D199" s="107">
        <v>13</v>
      </c>
      <c r="E199" s="6" t="s">
        <v>28</v>
      </c>
      <c r="F199" s="6" t="s">
        <v>29</v>
      </c>
      <c r="G199" s="6" t="s">
        <v>33</v>
      </c>
      <c r="H199" s="8"/>
      <c r="I199" s="8"/>
      <c r="J199" s="10"/>
      <c r="K199" s="194"/>
      <c r="L199" s="71"/>
      <c r="M199" s="284">
        <f t="shared" si="66"/>
        <v>161696062</v>
      </c>
      <c r="N199" s="284">
        <f t="shared" si="67"/>
        <v>147182021</v>
      </c>
      <c r="O199" s="284">
        <f t="shared" si="67"/>
        <v>161696062</v>
      </c>
      <c r="P199" s="260">
        <f t="shared" si="65"/>
        <v>100</v>
      </c>
      <c r="Q199" s="57"/>
    </row>
    <row r="200" spans="1:17" x14ac:dyDescent="0.25">
      <c r="A200" s="93" t="s">
        <v>25</v>
      </c>
      <c r="B200" s="6" t="s">
        <v>84</v>
      </c>
      <c r="C200" s="6">
        <v>1</v>
      </c>
      <c r="D200" s="107">
        <v>13</v>
      </c>
      <c r="E200" s="6" t="s">
        <v>28</v>
      </c>
      <c r="F200" s="6" t="s">
        <v>29</v>
      </c>
      <c r="G200" s="6" t="s">
        <v>30</v>
      </c>
      <c r="H200" s="8"/>
      <c r="I200" s="8"/>
      <c r="J200" s="10"/>
      <c r="K200" s="194"/>
      <c r="L200" s="71"/>
      <c r="M200" s="284">
        <f t="shared" si="66"/>
        <v>161696062</v>
      </c>
      <c r="N200" s="284">
        <f t="shared" si="67"/>
        <v>147182021</v>
      </c>
      <c r="O200" s="284">
        <f t="shared" si="67"/>
        <v>161696062</v>
      </c>
      <c r="P200" s="260">
        <f t="shared" si="65"/>
        <v>100</v>
      </c>
      <c r="Q200" s="57"/>
    </row>
    <row r="201" spans="1:17" ht="39" customHeight="1" x14ac:dyDescent="0.25">
      <c r="A201" s="93" t="s">
        <v>131</v>
      </c>
      <c r="B201" s="6" t="s">
        <v>84</v>
      </c>
      <c r="C201" s="6">
        <v>1</v>
      </c>
      <c r="D201" s="107">
        <v>13</v>
      </c>
      <c r="E201" s="6" t="s">
        <v>28</v>
      </c>
      <c r="F201" s="6" t="s">
        <v>29</v>
      </c>
      <c r="G201" s="6" t="s">
        <v>30</v>
      </c>
      <c r="H201" s="6">
        <v>11270</v>
      </c>
      <c r="I201" s="6" t="s">
        <v>33</v>
      </c>
      <c r="J201" s="216"/>
      <c r="K201" s="217" t="s">
        <v>147</v>
      </c>
      <c r="L201" s="66"/>
      <c r="M201" s="284">
        <f t="shared" si="66"/>
        <v>161696062</v>
      </c>
      <c r="N201" s="284">
        <f t="shared" si="67"/>
        <v>147182021</v>
      </c>
      <c r="O201" s="284">
        <f t="shared" si="67"/>
        <v>161696062</v>
      </c>
      <c r="P201" s="260">
        <f t="shared" si="65"/>
        <v>100</v>
      </c>
      <c r="Q201" s="57"/>
    </row>
    <row r="202" spans="1:17" ht="33" customHeight="1" x14ac:dyDescent="0.25">
      <c r="A202" s="93" t="s">
        <v>148</v>
      </c>
      <c r="B202" s="6" t="s">
        <v>84</v>
      </c>
      <c r="C202" s="6">
        <v>1</v>
      </c>
      <c r="D202" s="107">
        <v>13</v>
      </c>
      <c r="E202" s="6" t="s">
        <v>28</v>
      </c>
      <c r="F202" s="6" t="s">
        <v>29</v>
      </c>
      <c r="G202" s="6" t="s">
        <v>30</v>
      </c>
      <c r="H202" s="6">
        <v>11270</v>
      </c>
      <c r="I202" s="6">
        <v>522</v>
      </c>
      <c r="J202" s="216"/>
      <c r="K202" s="217"/>
      <c r="L202" s="66"/>
      <c r="M202" s="284">
        <f t="shared" si="66"/>
        <v>161696062</v>
      </c>
      <c r="N202" s="284">
        <f t="shared" si="67"/>
        <v>147182021</v>
      </c>
      <c r="O202" s="284">
        <f t="shared" si="67"/>
        <v>161696062</v>
      </c>
      <c r="P202" s="260">
        <f t="shared" si="65"/>
        <v>100</v>
      </c>
      <c r="Q202" s="57"/>
    </row>
    <row r="203" spans="1:17" ht="18" customHeight="1" x14ac:dyDescent="0.25">
      <c r="A203" s="234" t="s">
        <v>90</v>
      </c>
      <c r="B203" s="6"/>
      <c r="C203" s="6"/>
      <c r="D203" s="6"/>
      <c r="E203" s="6"/>
      <c r="F203" s="6"/>
      <c r="G203" s="6"/>
      <c r="H203" s="6"/>
      <c r="I203" s="6"/>
      <c r="J203" s="216"/>
      <c r="K203" s="217"/>
      <c r="L203" s="71"/>
      <c r="M203" s="284">
        <f t="shared" si="66"/>
        <v>161696062</v>
      </c>
      <c r="N203" s="284">
        <f t="shared" si="67"/>
        <v>147182021</v>
      </c>
      <c r="O203" s="284">
        <f t="shared" si="67"/>
        <v>161696062</v>
      </c>
      <c r="P203" s="260">
        <f t="shared" si="65"/>
        <v>100</v>
      </c>
      <c r="Q203" s="57"/>
    </row>
    <row r="204" spans="1:17" ht="18.75" customHeight="1" x14ac:dyDescent="0.25">
      <c r="A204" s="230" t="s">
        <v>336</v>
      </c>
      <c r="B204" s="8" t="s">
        <v>84</v>
      </c>
      <c r="C204" s="8">
        <v>1</v>
      </c>
      <c r="D204" s="8">
        <v>13</v>
      </c>
      <c r="E204" s="8" t="s">
        <v>28</v>
      </c>
      <c r="F204" s="8" t="s">
        <v>29</v>
      </c>
      <c r="G204" s="8" t="s">
        <v>30</v>
      </c>
      <c r="H204" s="8">
        <v>11270</v>
      </c>
      <c r="I204" s="8">
        <v>522</v>
      </c>
      <c r="J204" s="10" t="s">
        <v>149</v>
      </c>
      <c r="K204" s="194">
        <v>98</v>
      </c>
      <c r="L204" s="71"/>
      <c r="M204" s="277">
        <v>161696062</v>
      </c>
      <c r="N204" s="290">
        <v>147182021</v>
      </c>
      <c r="O204" s="290">
        <v>161696062</v>
      </c>
      <c r="P204" s="263">
        <f t="shared" si="65"/>
        <v>100</v>
      </c>
      <c r="Q204" s="57"/>
    </row>
    <row r="205" spans="1:17" ht="30.75" customHeight="1" x14ac:dyDescent="0.25">
      <c r="A205" s="299" t="s">
        <v>337</v>
      </c>
      <c r="B205" s="8"/>
      <c r="C205" s="8"/>
      <c r="D205" s="8"/>
      <c r="E205" s="8"/>
      <c r="F205" s="8"/>
      <c r="G205" s="8"/>
      <c r="H205" s="8"/>
      <c r="I205" s="8"/>
      <c r="J205" s="10"/>
      <c r="K205" s="194"/>
      <c r="L205" s="71"/>
      <c r="M205" s="277">
        <v>14514041</v>
      </c>
      <c r="N205" s="289"/>
      <c r="O205" s="290">
        <v>14514041</v>
      </c>
      <c r="P205" s="263">
        <f t="shared" si="65"/>
        <v>100</v>
      </c>
      <c r="Q205" s="57"/>
    </row>
    <row r="206" spans="1:17" ht="31.5" x14ac:dyDescent="0.25">
      <c r="A206" s="96" t="s">
        <v>94</v>
      </c>
      <c r="B206" s="86" t="s">
        <v>84</v>
      </c>
      <c r="C206" s="86">
        <v>2</v>
      </c>
      <c r="D206" s="86"/>
      <c r="E206" s="256" t="s">
        <v>33</v>
      </c>
      <c r="F206" s="256" t="s">
        <v>33</v>
      </c>
      <c r="G206" s="256" t="s">
        <v>33</v>
      </c>
      <c r="H206" s="86"/>
      <c r="I206" s="86"/>
      <c r="J206" s="324"/>
      <c r="K206" s="325"/>
      <c r="L206" s="326"/>
      <c r="M206" s="84">
        <f>M207</f>
        <v>6322120</v>
      </c>
      <c r="N206" s="84">
        <f t="shared" ref="N206:O210" si="68">N207</f>
        <v>0</v>
      </c>
      <c r="O206" s="84">
        <f t="shared" si="68"/>
        <v>1504405</v>
      </c>
      <c r="P206" s="273">
        <f t="shared" si="65"/>
        <v>23.795894415164533</v>
      </c>
      <c r="Q206" s="57"/>
    </row>
    <row r="207" spans="1:17" ht="31.5" customHeight="1" x14ac:dyDescent="0.25">
      <c r="A207" s="106" t="s">
        <v>215</v>
      </c>
      <c r="B207" s="107" t="s">
        <v>84</v>
      </c>
      <c r="C207" s="107">
        <v>2</v>
      </c>
      <c r="D207" s="107">
        <v>14</v>
      </c>
      <c r="E207" s="173"/>
      <c r="F207" s="173"/>
      <c r="G207" s="173"/>
      <c r="H207" s="6"/>
      <c r="I207" s="6"/>
      <c r="J207" s="216"/>
      <c r="K207" s="217"/>
      <c r="L207" s="71"/>
      <c r="M207" s="31">
        <f>M208</f>
        <v>6322120</v>
      </c>
      <c r="N207" s="31">
        <f t="shared" si="68"/>
        <v>0</v>
      </c>
      <c r="O207" s="31">
        <f t="shared" si="68"/>
        <v>1504405</v>
      </c>
      <c r="P207" s="260">
        <f t="shared" si="65"/>
        <v>23.795894415164533</v>
      </c>
      <c r="Q207" s="57"/>
    </row>
    <row r="208" spans="1:17" ht="17.25" customHeight="1" x14ac:dyDescent="0.25">
      <c r="A208" s="93" t="s">
        <v>72</v>
      </c>
      <c r="B208" s="6" t="s">
        <v>84</v>
      </c>
      <c r="C208" s="6">
        <v>2</v>
      </c>
      <c r="D208" s="107">
        <v>14</v>
      </c>
      <c r="E208" s="6" t="s">
        <v>28</v>
      </c>
      <c r="F208" s="6" t="s">
        <v>41</v>
      </c>
      <c r="G208" s="6" t="s">
        <v>33</v>
      </c>
      <c r="H208" s="6"/>
      <c r="I208" s="6"/>
      <c r="J208" s="216"/>
      <c r="K208" s="217"/>
      <c r="L208" s="66"/>
      <c r="M208" s="31">
        <f>M209</f>
        <v>6322120</v>
      </c>
      <c r="N208" s="31">
        <f t="shared" si="68"/>
        <v>0</v>
      </c>
      <c r="O208" s="31">
        <f t="shared" si="68"/>
        <v>1504405</v>
      </c>
      <c r="P208" s="260">
        <f t="shared" si="65"/>
        <v>23.795894415164533</v>
      </c>
      <c r="Q208" s="57"/>
    </row>
    <row r="209" spans="1:17" x14ac:dyDescent="0.25">
      <c r="A209" s="93" t="s">
        <v>73</v>
      </c>
      <c r="B209" s="6" t="s">
        <v>84</v>
      </c>
      <c r="C209" s="6">
        <v>2</v>
      </c>
      <c r="D209" s="107">
        <v>14</v>
      </c>
      <c r="E209" s="6" t="s">
        <v>28</v>
      </c>
      <c r="F209" s="6" t="s">
        <v>41</v>
      </c>
      <c r="G209" s="6" t="s">
        <v>48</v>
      </c>
      <c r="H209" s="6"/>
      <c r="I209" s="6"/>
      <c r="J209" s="216"/>
      <c r="K209" s="217"/>
      <c r="L209" s="66"/>
      <c r="M209" s="31">
        <f>M210</f>
        <v>6322120</v>
      </c>
      <c r="N209" s="31">
        <f t="shared" si="68"/>
        <v>0</v>
      </c>
      <c r="O209" s="31">
        <f t="shared" si="68"/>
        <v>1504405</v>
      </c>
      <c r="P209" s="260">
        <f t="shared" si="65"/>
        <v>23.795894415164533</v>
      </c>
      <c r="Q209" s="57"/>
    </row>
    <row r="210" spans="1:17" ht="28.5" customHeight="1" x14ac:dyDescent="0.25">
      <c r="A210" s="93" t="s">
        <v>131</v>
      </c>
      <c r="B210" s="6" t="s">
        <v>84</v>
      </c>
      <c r="C210" s="6">
        <v>2</v>
      </c>
      <c r="D210" s="107">
        <v>14</v>
      </c>
      <c r="E210" s="6" t="s">
        <v>28</v>
      </c>
      <c r="F210" s="6" t="s">
        <v>41</v>
      </c>
      <c r="G210" s="6" t="s">
        <v>48</v>
      </c>
      <c r="H210" s="6">
        <v>11270</v>
      </c>
      <c r="I210" s="6" t="s">
        <v>33</v>
      </c>
      <c r="J210" s="216"/>
      <c r="K210" s="217"/>
      <c r="L210" s="66"/>
      <c r="M210" s="31">
        <f>M211</f>
        <v>6322120</v>
      </c>
      <c r="N210" s="31">
        <f t="shared" si="68"/>
        <v>0</v>
      </c>
      <c r="O210" s="31">
        <f t="shared" si="68"/>
        <v>1504405</v>
      </c>
      <c r="P210" s="260">
        <f t="shared" si="65"/>
        <v>23.795894415164533</v>
      </c>
      <c r="Q210" s="57"/>
    </row>
    <row r="211" spans="1:17" ht="31.5" customHeight="1" x14ac:dyDescent="0.25">
      <c r="A211" s="93" t="s">
        <v>124</v>
      </c>
      <c r="B211" s="6" t="s">
        <v>84</v>
      </c>
      <c r="C211" s="6">
        <v>2</v>
      </c>
      <c r="D211" s="107">
        <v>14</v>
      </c>
      <c r="E211" s="6" t="s">
        <v>28</v>
      </c>
      <c r="F211" s="6" t="s">
        <v>41</v>
      </c>
      <c r="G211" s="6" t="s">
        <v>48</v>
      </c>
      <c r="H211" s="6">
        <v>11270</v>
      </c>
      <c r="I211" s="6" t="s">
        <v>125</v>
      </c>
      <c r="J211" s="216"/>
      <c r="K211" s="217"/>
      <c r="L211" s="66"/>
      <c r="M211" s="31">
        <f>M212+M227</f>
        <v>6322120</v>
      </c>
      <c r="N211" s="31">
        <f t="shared" ref="N211:O211" si="69">N212+N227</f>
        <v>0</v>
      </c>
      <c r="O211" s="31">
        <f t="shared" si="69"/>
        <v>1504405</v>
      </c>
      <c r="P211" s="260">
        <f t="shared" si="65"/>
        <v>23.795894415164533</v>
      </c>
      <c r="Q211" s="57"/>
    </row>
    <row r="212" spans="1:17" ht="15.75" customHeight="1" x14ac:dyDescent="0.25">
      <c r="A212" s="231" t="s">
        <v>74</v>
      </c>
      <c r="B212" s="6" t="s">
        <v>84</v>
      </c>
      <c r="C212" s="6">
        <v>2</v>
      </c>
      <c r="D212" s="107">
        <v>14</v>
      </c>
      <c r="E212" s="6" t="s">
        <v>28</v>
      </c>
      <c r="F212" s="6" t="s">
        <v>41</v>
      </c>
      <c r="G212" s="6" t="s">
        <v>48</v>
      </c>
      <c r="H212" s="6">
        <v>11270</v>
      </c>
      <c r="I212" s="6" t="s">
        <v>125</v>
      </c>
      <c r="J212" s="10"/>
      <c r="K212" s="194"/>
      <c r="L212" s="66"/>
      <c r="M212" s="31">
        <f>M213+M215+M217+M220+M223+M225</f>
        <v>160920</v>
      </c>
      <c r="N212" s="31">
        <f t="shared" ref="N212:O212" si="70">N213+N215+N217+N220+N223+N225</f>
        <v>0</v>
      </c>
      <c r="O212" s="31">
        <f t="shared" si="70"/>
        <v>96705</v>
      </c>
      <c r="P212" s="260">
        <f t="shared" si="65"/>
        <v>60.095078299776283</v>
      </c>
      <c r="Q212" s="57"/>
    </row>
    <row r="213" spans="1:17" ht="17.25" customHeight="1" x14ac:dyDescent="0.25">
      <c r="A213" s="231" t="s">
        <v>68</v>
      </c>
      <c r="B213" s="6"/>
      <c r="C213" s="6"/>
      <c r="D213" s="6"/>
      <c r="E213" s="6"/>
      <c r="F213" s="6"/>
      <c r="G213" s="6"/>
      <c r="H213" s="6"/>
      <c r="I213" s="6"/>
      <c r="J213" s="10"/>
      <c r="K213" s="194"/>
      <c r="L213" s="66"/>
      <c r="M213" s="284">
        <f>M214</f>
        <v>10000</v>
      </c>
      <c r="N213" s="284">
        <f t="shared" ref="N213:O213" si="71">N214</f>
        <v>0</v>
      </c>
      <c r="O213" s="284">
        <f t="shared" si="71"/>
        <v>0</v>
      </c>
      <c r="P213" s="260">
        <f t="shared" si="65"/>
        <v>0</v>
      </c>
      <c r="Q213" s="57"/>
    </row>
    <row r="214" spans="1:17" ht="15" customHeight="1" x14ac:dyDescent="0.25">
      <c r="A214" s="135" t="s">
        <v>338</v>
      </c>
      <c r="B214" s="8">
        <v>19</v>
      </c>
      <c r="C214" s="8">
        <v>2</v>
      </c>
      <c r="D214" s="8">
        <v>14</v>
      </c>
      <c r="E214" s="8">
        <v>819</v>
      </c>
      <c r="F214" s="22" t="s">
        <v>41</v>
      </c>
      <c r="G214" s="22" t="s">
        <v>48</v>
      </c>
      <c r="H214" s="8">
        <v>11270</v>
      </c>
      <c r="I214" s="8">
        <v>522</v>
      </c>
      <c r="J214" s="10" t="s">
        <v>69</v>
      </c>
      <c r="K214" s="194">
        <v>2.222</v>
      </c>
      <c r="L214" s="66"/>
      <c r="M214" s="277">
        <v>10000</v>
      </c>
      <c r="N214" s="269"/>
      <c r="O214" s="291"/>
      <c r="P214" s="260">
        <f t="shared" si="65"/>
        <v>0</v>
      </c>
      <c r="Q214" s="57"/>
    </row>
    <row r="215" spans="1:17" ht="18" customHeight="1" x14ac:dyDescent="0.25">
      <c r="A215" s="231" t="s">
        <v>150</v>
      </c>
      <c r="B215" s="8"/>
      <c r="C215" s="8"/>
      <c r="D215" s="8"/>
      <c r="E215" s="8"/>
      <c r="F215" s="22"/>
      <c r="G215" s="22"/>
      <c r="H215" s="8"/>
      <c r="I215" s="8"/>
      <c r="J215" s="10"/>
      <c r="K215" s="194"/>
      <c r="L215" s="66"/>
      <c r="M215" s="284">
        <f>M216</f>
        <v>10000</v>
      </c>
      <c r="N215" s="284">
        <f t="shared" ref="N215:O215" si="72">N216</f>
        <v>0</v>
      </c>
      <c r="O215" s="284">
        <f t="shared" si="72"/>
        <v>0</v>
      </c>
      <c r="P215" s="260">
        <f t="shared" si="65"/>
        <v>0</v>
      </c>
      <c r="Q215" s="57"/>
    </row>
    <row r="216" spans="1:17" ht="17.25" customHeight="1" x14ac:dyDescent="0.25">
      <c r="A216" s="135" t="s">
        <v>339</v>
      </c>
      <c r="B216" s="8">
        <v>19</v>
      </c>
      <c r="C216" s="8">
        <v>2</v>
      </c>
      <c r="D216" s="8">
        <v>14</v>
      </c>
      <c r="E216" s="8">
        <v>819</v>
      </c>
      <c r="F216" s="22" t="s">
        <v>41</v>
      </c>
      <c r="G216" s="22" t="s">
        <v>48</v>
      </c>
      <c r="H216" s="8">
        <v>11270</v>
      </c>
      <c r="I216" s="8">
        <v>522</v>
      </c>
      <c r="J216" s="10" t="s">
        <v>69</v>
      </c>
      <c r="K216" s="194">
        <v>4.968</v>
      </c>
      <c r="L216" s="66"/>
      <c r="M216" s="277">
        <v>10000</v>
      </c>
      <c r="N216" s="269"/>
      <c r="O216" s="291"/>
      <c r="P216" s="260">
        <f t="shared" si="65"/>
        <v>0</v>
      </c>
      <c r="Q216" s="57"/>
    </row>
    <row r="217" spans="1:17" ht="18.75" customHeight="1" x14ac:dyDescent="0.25">
      <c r="A217" s="231" t="s">
        <v>127</v>
      </c>
      <c r="B217" s="23"/>
      <c r="C217" s="23"/>
      <c r="D217" s="23"/>
      <c r="E217" s="23"/>
      <c r="F217" s="80"/>
      <c r="G217" s="80"/>
      <c r="H217" s="23"/>
      <c r="I217" s="23"/>
      <c r="J217" s="10"/>
      <c r="K217" s="194"/>
      <c r="L217" s="66"/>
      <c r="M217" s="284">
        <f>M218</f>
        <v>96705</v>
      </c>
      <c r="N217" s="284">
        <f t="shared" ref="N217:O217" si="73">N218</f>
        <v>0</v>
      </c>
      <c r="O217" s="284">
        <f t="shared" si="73"/>
        <v>96705</v>
      </c>
      <c r="P217" s="260">
        <f t="shared" si="65"/>
        <v>100</v>
      </c>
      <c r="Q217" s="57"/>
    </row>
    <row r="218" spans="1:17" ht="18" customHeight="1" x14ac:dyDescent="0.25">
      <c r="A218" s="135" t="s">
        <v>340</v>
      </c>
      <c r="B218" s="23">
        <v>19</v>
      </c>
      <c r="C218" s="23">
        <v>2</v>
      </c>
      <c r="D218" s="23">
        <v>14</v>
      </c>
      <c r="E218" s="23">
        <v>819</v>
      </c>
      <c r="F218" s="80" t="s">
        <v>41</v>
      </c>
      <c r="G218" s="80" t="s">
        <v>48</v>
      </c>
      <c r="H218" s="23">
        <v>11270</v>
      </c>
      <c r="I218" s="23">
        <v>522</v>
      </c>
      <c r="J218" s="10" t="s">
        <v>69</v>
      </c>
      <c r="K218" s="194">
        <v>1.1950000000000001</v>
      </c>
      <c r="L218" s="66"/>
      <c r="M218" s="277">
        <v>96705</v>
      </c>
      <c r="N218" s="269"/>
      <c r="O218" s="290">
        <v>96705</v>
      </c>
      <c r="P218" s="260">
        <f t="shared" si="65"/>
        <v>100</v>
      </c>
      <c r="Q218" s="57"/>
    </row>
    <row r="219" spans="1:17" ht="21.75" customHeight="1" x14ac:dyDescent="0.25">
      <c r="A219" s="330" t="s">
        <v>176</v>
      </c>
      <c r="B219" s="23"/>
      <c r="C219" s="23"/>
      <c r="D219" s="23"/>
      <c r="E219" s="23"/>
      <c r="F219" s="80"/>
      <c r="G219" s="80"/>
      <c r="H219" s="23"/>
      <c r="I219" s="23"/>
      <c r="J219" s="10"/>
      <c r="K219" s="194"/>
      <c r="L219" s="66"/>
      <c r="M219" s="277">
        <v>96705</v>
      </c>
      <c r="N219" s="289"/>
      <c r="O219" s="290">
        <v>96705</v>
      </c>
      <c r="P219" s="260">
        <f t="shared" si="65"/>
        <v>100</v>
      </c>
      <c r="Q219" s="57"/>
    </row>
    <row r="220" spans="1:17" ht="18.75" customHeight="1" x14ac:dyDescent="0.25">
      <c r="A220" s="231" t="s">
        <v>75</v>
      </c>
      <c r="B220" s="23"/>
      <c r="C220" s="23"/>
      <c r="D220" s="23"/>
      <c r="E220" s="23"/>
      <c r="F220" s="80"/>
      <c r="G220" s="80"/>
      <c r="H220" s="23"/>
      <c r="I220" s="23"/>
      <c r="J220" s="10"/>
      <c r="K220" s="194"/>
      <c r="L220" s="66"/>
      <c r="M220" s="284">
        <f>M221+M222</f>
        <v>20000</v>
      </c>
      <c r="N220" s="284">
        <f t="shared" ref="N220:O220" si="74">N221+N222</f>
        <v>0</v>
      </c>
      <c r="O220" s="284">
        <f t="shared" si="74"/>
        <v>0</v>
      </c>
      <c r="P220" s="260">
        <f t="shared" si="65"/>
        <v>0</v>
      </c>
      <c r="Q220" s="57"/>
    </row>
    <row r="221" spans="1:17" ht="16.5" customHeight="1" x14ac:dyDescent="0.25">
      <c r="A221" s="135" t="s">
        <v>341</v>
      </c>
      <c r="B221" s="8">
        <v>19</v>
      </c>
      <c r="C221" s="8">
        <v>2</v>
      </c>
      <c r="D221" s="8">
        <v>14</v>
      </c>
      <c r="E221" s="8">
        <v>819</v>
      </c>
      <c r="F221" s="22" t="s">
        <v>41</v>
      </c>
      <c r="G221" s="22" t="s">
        <v>48</v>
      </c>
      <c r="H221" s="8">
        <v>11270</v>
      </c>
      <c r="I221" s="8">
        <v>522</v>
      </c>
      <c r="J221" s="10" t="s">
        <v>69</v>
      </c>
      <c r="K221" s="194">
        <v>2.8220000000000001</v>
      </c>
      <c r="L221" s="66"/>
      <c r="M221" s="277">
        <v>10000</v>
      </c>
      <c r="N221" s="269"/>
      <c r="O221" s="291"/>
      <c r="P221" s="260">
        <f t="shared" si="65"/>
        <v>0</v>
      </c>
      <c r="Q221" s="57"/>
    </row>
    <row r="222" spans="1:17" x14ac:dyDescent="0.25">
      <c r="A222" s="135" t="s">
        <v>342</v>
      </c>
      <c r="B222" s="8">
        <v>19</v>
      </c>
      <c r="C222" s="8">
        <v>2</v>
      </c>
      <c r="D222" s="8">
        <v>14</v>
      </c>
      <c r="E222" s="8">
        <v>819</v>
      </c>
      <c r="F222" s="22" t="s">
        <v>41</v>
      </c>
      <c r="G222" s="22" t="s">
        <v>48</v>
      </c>
      <c r="H222" s="8">
        <v>11270</v>
      </c>
      <c r="I222" s="8">
        <v>522</v>
      </c>
      <c r="J222" s="10" t="s">
        <v>69</v>
      </c>
      <c r="K222" s="194">
        <v>1.4630000000000001</v>
      </c>
      <c r="L222" s="66"/>
      <c r="M222" s="277">
        <v>10000</v>
      </c>
      <c r="N222" s="289"/>
      <c r="O222" s="289"/>
      <c r="P222" s="260">
        <f t="shared" si="65"/>
        <v>0</v>
      </c>
      <c r="Q222" s="57"/>
    </row>
    <row r="223" spans="1:17" ht="18" customHeight="1" x14ac:dyDescent="0.25">
      <c r="A223" s="231" t="s">
        <v>98</v>
      </c>
      <c r="B223" s="8"/>
      <c r="C223" s="8"/>
      <c r="D223" s="8"/>
      <c r="E223" s="8"/>
      <c r="F223" s="22"/>
      <c r="G223" s="22"/>
      <c r="H223" s="8"/>
      <c r="I223" s="8"/>
      <c r="J223" s="10"/>
      <c r="K223" s="194"/>
      <c r="L223" s="66"/>
      <c r="M223" s="284">
        <f>M224</f>
        <v>10000</v>
      </c>
      <c r="N223" s="284">
        <f t="shared" ref="N223:O223" si="75">N224</f>
        <v>0</v>
      </c>
      <c r="O223" s="284">
        <f t="shared" si="75"/>
        <v>0</v>
      </c>
      <c r="P223" s="260">
        <f t="shared" si="65"/>
        <v>0</v>
      </c>
      <c r="Q223" s="57"/>
    </row>
    <row r="224" spans="1:17" ht="19.5" customHeight="1" x14ac:dyDescent="0.25">
      <c r="A224" s="135" t="s">
        <v>343</v>
      </c>
      <c r="B224" s="8">
        <v>19</v>
      </c>
      <c r="C224" s="8">
        <v>2</v>
      </c>
      <c r="D224" s="8">
        <v>14</v>
      </c>
      <c r="E224" s="8">
        <v>819</v>
      </c>
      <c r="F224" s="22" t="s">
        <v>41</v>
      </c>
      <c r="G224" s="22" t="s">
        <v>48</v>
      </c>
      <c r="H224" s="8">
        <v>11270</v>
      </c>
      <c r="I224" s="8">
        <v>522</v>
      </c>
      <c r="J224" s="10"/>
      <c r="K224" s="194"/>
      <c r="L224" s="66"/>
      <c r="M224" s="277">
        <v>10000</v>
      </c>
      <c r="N224" s="267"/>
      <c r="O224" s="53"/>
      <c r="P224" s="260">
        <f t="shared" si="65"/>
        <v>0</v>
      </c>
      <c r="Q224" s="57"/>
    </row>
    <row r="225" spans="1:17" ht="17.25" customHeight="1" x14ac:dyDescent="0.25">
      <c r="A225" s="231" t="s">
        <v>96</v>
      </c>
      <c r="B225" s="8"/>
      <c r="C225" s="8"/>
      <c r="D225" s="8"/>
      <c r="E225" s="8"/>
      <c r="F225" s="22"/>
      <c r="G225" s="22"/>
      <c r="H225" s="8"/>
      <c r="I225" s="8"/>
      <c r="J225" s="10"/>
      <c r="K225" s="194"/>
      <c r="L225" s="66"/>
      <c r="M225" s="285">
        <f>M226</f>
        <v>14215</v>
      </c>
      <c r="N225" s="285">
        <f t="shared" ref="N225:O225" si="76">N226</f>
        <v>0</v>
      </c>
      <c r="O225" s="285">
        <f t="shared" si="76"/>
        <v>0</v>
      </c>
      <c r="P225" s="260">
        <f t="shared" si="65"/>
        <v>0</v>
      </c>
      <c r="Q225" s="57"/>
    </row>
    <row r="226" spans="1:17" x14ac:dyDescent="0.25">
      <c r="A226" s="135" t="s">
        <v>344</v>
      </c>
      <c r="B226" s="8">
        <v>19</v>
      </c>
      <c r="C226" s="8">
        <v>2</v>
      </c>
      <c r="D226" s="8">
        <v>14</v>
      </c>
      <c r="E226" s="8">
        <v>819</v>
      </c>
      <c r="F226" s="22" t="s">
        <v>41</v>
      </c>
      <c r="G226" s="22" t="s">
        <v>48</v>
      </c>
      <c r="H226" s="8">
        <v>11270</v>
      </c>
      <c r="I226" s="8">
        <v>522</v>
      </c>
      <c r="J226" s="10" t="s">
        <v>69</v>
      </c>
      <c r="K226" s="194">
        <v>7.6</v>
      </c>
      <c r="L226" s="66"/>
      <c r="M226" s="286">
        <v>14215</v>
      </c>
      <c r="N226" s="51"/>
      <c r="O226" s="51"/>
      <c r="P226" s="260">
        <f t="shared" si="65"/>
        <v>0</v>
      </c>
      <c r="Q226" s="57"/>
    </row>
    <row r="227" spans="1:17" ht="36" customHeight="1" x14ac:dyDescent="0.25">
      <c r="A227" s="231" t="s">
        <v>77</v>
      </c>
      <c r="B227" s="6" t="s">
        <v>84</v>
      </c>
      <c r="C227" s="6">
        <v>2</v>
      </c>
      <c r="D227" s="6">
        <v>14</v>
      </c>
      <c r="E227" s="6" t="s">
        <v>28</v>
      </c>
      <c r="F227" s="6" t="s">
        <v>41</v>
      </c>
      <c r="G227" s="6" t="s">
        <v>48</v>
      </c>
      <c r="H227" s="6">
        <v>11270</v>
      </c>
      <c r="I227" s="6" t="s">
        <v>125</v>
      </c>
      <c r="J227" s="10"/>
      <c r="K227" s="194"/>
      <c r="L227" s="66"/>
      <c r="M227" s="288">
        <f>M228+M231</f>
        <v>6161200</v>
      </c>
      <c r="N227" s="288">
        <f t="shared" ref="N227:O227" si="77">N228+N231</f>
        <v>0</v>
      </c>
      <c r="O227" s="288">
        <f t="shared" si="77"/>
        <v>1407700</v>
      </c>
      <c r="P227" s="260">
        <f t="shared" si="65"/>
        <v>22.847821852885801</v>
      </c>
      <c r="Q227" s="57"/>
    </row>
    <row r="228" spans="1:17" ht="15.75" customHeight="1" x14ac:dyDescent="0.3">
      <c r="A228" s="241" t="s">
        <v>79</v>
      </c>
      <c r="B228" s="6"/>
      <c r="C228" s="6"/>
      <c r="D228" s="6"/>
      <c r="E228" s="6"/>
      <c r="F228" s="6"/>
      <c r="G228" s="6"/>
      <c r="H228" s="6"/>
      <c r="I228" s="6"/>
      <c r="J228" s="10"/>
      <c r="K228" s="194"/>
      <c r="L228" s="66"/>
      <c r="M228" s="288">
        <f>M229+M230</f>
        <v>4753500</v>
      </c>
      <c r="N228" s="288">
        <f t="shared" ref="N228:O228" si="78">N229+N230</f>
        <v>0</v>
      </c>
      <c r="O228" s="288">
        <f t="shared" si="78"/>
        <v>0</v>
      </c>
      <c r="P228" s="260">
        <f t="shared" si="65"/>
        <v>0</v>
      </c>
      <c r="Q228" s="57"/>
    </row>
    <row r="229" spans="1:17" x14ac:dyDescent="0.25">
      <c r="A229" s="135" t="s">
        <v>345</v>
      </c>
      <c r="B229" s="8" t="s">
        <v>84</v>
      </c>
      <c r="C229" s="8">
        <v>2</v>
      </c>
      <c r="D229" s="8">
        <v>14</v>
      </c>
      <c r="E229" s="8" t="s">
        <v>28</v>
      </c>
      <c r="F229" s="8" t="s">
        <v>41</v>
      </c>
      <c r="G229" s="8" t="s">
        <v>48</v>
      </c>
      <c r="H229" s="8">
        <v>11270</v>
      </c>
      <c r="I229" s="8" t="s">
        <v>125</v>
      </c>
      <c r="J229" s="10" t="s">
        <v>69</v>
      </c>
      <c r="K229" s="194"/>
      <c r="L229" s="66"/>
      <c r="M229" s="277">
        <v>63825</v>
      </c>
      <c r="N229" s="51"/>
      <c r="O229" s="51"/>
      <c r="P229" s="260">
        <f t="shared" si="65"/>
        <v>0</v>
      </c>
      <c r="Q229" s="57"/>
    </row>
    <row r="230" spans="1:17" ht="19.5" customHeight="1" x14ac:dyDescent="0.25">
      <c r="A230" s="135" t="s">
        <v>346</v>
      </c>
      <c r="B230" s="8" t="s">
        <v>84</v>
      </c>
      <c r="C230" s="8">
        <v>2</v>
      </c>
      <c r="D230" s="8">
        <v>14</v>
      </c>
      <c r="E230" s="8" t="s">
        <v>28</v>
      </c>
      <c r="F230" s="8" t="s">
        <v>41</v>
      </c>
      <c r="G230" s="8" t="s">
        <v>48</v>
      </c>
      <c r="H230" s="8">
        <v>11270</v>
      </c>
      <c r="I230" s="8" t="s">
        <v>125</v>
      </c>
      <c r="J230" s="140" t="s">
        <v>69</v>
      </c>
      <c r="K230" s="149">
        <v>1.9</v>
      </c>
      <c r="L230" s="66"/>
      <c r="M230" s="292">
        <v>4689675</v>
      </c>
      <c r="N230" s="267"/>
      <c r="O230" s="53"/>
      <c r="P230" s="260">
        <f t="shared" si="65"/>
        <v>0</v>
      </c>
      <c r="Q230" s="57"/>
    </row>
    <row r="231" spans="1:17" ht="18.75" customHeight="1" x14ac:dyDescent="0.25">
      <c r="A231" s="234" t="s">
        <v>98</v>
      </c>
      <c r="B231" s="6"/>
      <c r="C231" s="6"/>
      <c r="D231" s="6"/>
      <c r="E231" s="6"/>
      <c r="F231" s="6"/>
      <c r="G231" s="6"/>
      <c r="H231" s="6"/>
      <c r="I231" s="6"/>
      <c r="J231" s="88"/>
      <c r="K231" s="218"/>
      <c r="L231" s="66"/>
      <c r="M231" s="293">
        <f>M232</f>
        <v>1407700</v>
      </c>
      <c r="N231" s="293">
        <f t="shared" ref="N231:O231" si="79">N232</f>
        <v>0</v>
      </c>
      <c r="O231" s="293">
        <f t="shared" si="79"/>
        <v>1407700</v>
      </c>
      <c r="P231" s="260">
        <f t="shared" si="65"/>
        <v>100</v>
      </c>
      <c r="Q231" s="57"/>
    </row>
    <row r="232" spans="1:17" ht="17.25" customHeight="1" x14ac:dyDescent="0.25">
      <c r="A232" s="135" t="s">
        <v>347</v>
      </c>
      <c r="B232" s="8" t="s">
        <v>84</v>
      </c>
      <c r="C232" s="8">
        <v>2</v>
      </c>
      <c r="D232" s="8">
        <v>14</v>
      </c>
      <c r="E232" s="8" t="s">
        <v>28</v>
      </c>
      <c r="F232" s="8" t="s">
        <v>41</v>
      </c>
      <c r="G232" s="8" t="s">
        <v>48</v>
      </c>
      <c r="H232" s="8">
        <v>11270</v>
      </c>
      <c r="I232" s="8" t="s">
        <v>125</v>
      </c>
      <c r="J232" s="88"/>
      <c r="K232" s="218"/>
      <c r="L232" s="66"/>
      <c r="M232" s="292">
        <v>1407700</v>
      </c>
      <c r="N232" s="269"/>
      <c r="O232" s="292">
        <v>1407700</v>
      </c>
      <c r="P232" s="263">
        <f t="shared" si="65"/>
        <v>100</v>
      </c>
      <c r="Q232" s="57"/>
    </row>
    <row r="233" spans="1:17" ht="19.5" customHeight="1" x14ac:dyDescent="0.25">
      <c r="A233" s="240" t="s">
        <v>176</v>
      </c>
      <c r="B233" s="8"/>
      <c r="C233" s="8"/>
      <c r="D233" s="8"/>
      <c r="E233" s="8"/>
      <c r="F233" s="8"/>
      <c r="G233" s="8"/>
      <c r="H233" s="8"/>
      <c r="I233" s="8"/>
      <c r="J233" s="88"/>
      <c r="K233" s="218"/>
      <c r="L233" s="66"/>
      <c r="M233" s="292">
        <v>1407700</v>
      </c>
      <c r="N233" s="267"/>
      <c r="O233" s="292">
        <v>1407700</v>
      </c>
      <c r="P233" s="263">
        <f t="shared" si="65"/>
        <v>100</v>
      </c>
      <c r="Q233" s="57"/>
    </row>
    <row r="234" spans="1:17" ht="18" customHeight="1" x14ac:dyDescent="0.25">
      <c r="A234" s="96" t="s">
        <v>99</v>
      </c>
      <c r="B234" s="86" t="s">
        <v>84</v>
      </c>
      <c r="C234" s="86">
        <v>3</v>
      </c>
      <c r="D234" s="86"/>
      <c r="E234" s="257" t="s">
        <v>33</v>
      </c>
      <c r="F234" s="257" t="s">
        <v>33</v>
      </c>
      <c r="G234" s="257" t="s">
        <v>33</v>
      </c>
      <c r="H234" s="87"/>
      <c r="I234" s="87"/>
      <c r="J234" s="99"/>
      <c r="K234" s="249"/>
      <c r="L234" s="90"/>
      <c r="M234" s="294">
        <v>282630549</v>
      </c>
      <c r="N234" s="272">
        <v>92463353.439999998</v>
      </c>
      <c r="O234" s="295">
        <v>96372947.439999998</v>
      </c>
      <c r="P234" s="273">
        <f t="shared" si="65"/>
        <v>34.098560039240482</v>
      </c>
      <c r="Q234" s="57"/>
    </row>
    <row r="235" spans="1:17" ht="39" customHeight="1" x14ac:dyDescent="0.25">
      <c r="A235" s="106" t="s">
        <v>223</v>
      </c>
      <c r="B235" s="107" t="s">
        <v>84</v>
      </c>
      <c r="C235" s="107">
        <v>3</v>
      </c>
      <c r="D235" s="107">
        <v>21</v>
      </c>
      <c r="E235" s="219"/>
      <c r="F235" s="219"/>
      <c r="G235" s="219"/>
      <c r="H235" s="8"/>
      <c r="I235" s="8"/>
      <c r="J235" s="7"/>
      <c r="K235" s="187"/>
      <c r="L235" s="66"/>
      <c r="M235" s="296">
        <f>M236</f>
        <v>282630549</v>
      </c>
      <c r="N235" s="296">
        <f t="shared" ref="N235:O239" si="80">N236</f>
        <v>92463353.439999998</v>
      </c>
      <c r="O235" s="296">
        <f t="shared" si="80"/>
        <v>96372947.439999998</v>
      </c>
      <c r="P235" s="260">
        <f t="shared" si="65"/>
        <v>34.098560039240482</v>
      </c>
      <c r="Q235" s="57"/>
    </row>
    <row r="236" spans="1:17" ht="15.75" customHeight="1" x14ac:dyDescent="0.25">
      <c r="A236" s="93" t="s">
        <v>31</v>
      </c>
      <c r="B236" s="6" t="s">
        <v>84</v>
      </c>
      <c r="C236" s="6">
        <v>3</v>
      </c>
      <c r="D236" s="107">
        <v>21</v>
      </c>
      <c r="E236" s="6" t="s">
        <v>28</v>
      </c>
      <c r="F236" s="219"/>
      <c r="G236" s="219"/>
      <c r="H236" s="8"/>
      <c r="I236" s="8"/>
      <c r="J236" s="7"/>
      <c r="K236" s="187"/>
      <c r="L236" s="66"/>
      <c r="M236" s="296">
        <f>M237</f>
        <v>282630549</v>
      </c>
      <c r="N236" s="296">
        <f t="shared" si="80"/>
        <v>92463353.439999998</v>
      </c>
      <c r="O236" s="296">
        <f t="shared" si="80"/>
        <v>96372947.439999998</v>
      </c>
      <c r="P236" s="260">
        <f t="shared" si="65"/>
        <v>34.098560039240482</v>
      </c>
      <c r="Q236" s="57"/>
    </row>
    <row r="237" spans="1:17" ht="18.75" customHeight="1" x14ac:dyDescent="0.25">
      <c r="A237" s="93" t="s">
        <v>65</v>
      </c>
      <c r="B237" s="6" t="s">
        <v>84</v>
      </c>
      <c r="C237" s="6">
        <v>3</v>
      </c>
      <c r="D237" s="107">
        <v>21</v>
      </c>
      <c r="E237" s="6" t="s">
        <v>28</v>
      </c>
      <c r="F237" s="6" t="s">
        <v>66</v>
      </c>
      <c r="G237" s="6" t="s">
        <v>33</v>
      </c>
      <c r="H237" s="8"/>
      <c r="I237" s="8"/>
      <c r="J237" s="7"/>
      <c r="K237" s="187"/>
      <c r="L237" s="66"/>
      <c r="M237" s="296">
        <f>M238</f>
        <v>282630549</v>
      </c>
      <c r="N237" s="296">
        <f t="shared" si="80"/>
        <v>92463353.439999998</v>
      </c>
      <c r="O237" s="296">
        <f t="shared" si="80"/>
        <v>96372947.439999998</v>
      </c>
      <c r="P237" s="260">
        <f t="shared" si="65"/>
        <v>34.098560039240482</v>
      </c>
      <c r="Q237" s="57"/>
    </row>
    <row r="238" spans="1:17" ht="16.5" customHeight="1" x14ac:dyDescent="0.25">
      <c r="A238" s="93" t="s">
        <v>67</v>
      </c>
      <c r="B238" s="6" t="s">
        <v>84</v>
      </c>
      <c r="C238" s="6">
        <v>3</v>
      </c>
      <c r="D238" s="107">
        <v>21</v>
      </c>
      <c r="E238" s="6" t="s">
        <v>28</v>
      </c>
      <c r="F238" s="6" t="s">
        <v>66</v>
      </c>
      <c r="G238" s="6" t="s">
        <v>29</v>
      </c>
      <c r="H238" s="6"/>
      <c r="I238" s="6"/>
      <c r="J238" s="7"/>
      <c r="K238" s="187"/>
      <c r="L238" s="66"/>
      <c r="M238" s="296">
        <f>M239</f>
        <v>282630549</v>
      </c>
      <c r="N238" s="296">
        <f t="shared" si="80"/>
        <v>92463353.439999998</v>
      </c>
      <c r="O238" s="296">
        <f t="shared" si="80"/>
        <v>96372947.439999998</v>
      </c>
      <c r="P238" s="260">
        <f t="shared" si="65"/>
        <v>34.098560039240482</v>
      </c>
      <c r="Q238" s="57"/>
    </row>
    <row r="239" spans="1:17" ht="31.5" x14ac:dyDescent="0.25">
      <c r="A239" s="93" t="s">
        <v>152</v>
      </c>
      <c r="B239" s="6" t="s">
        <v>84</v>
      </c>
      <c r="C239" s="6">
        <v>3</v>
      </c>
      <c r="D239" s="107">
        <v>21</v>
      </c>
      <c r="E239" s="6" t="s">
        <v>28</v>
      </c>
      <c r="F239" s="6" t="s">
        <v>66</v>
      </c>
      <c r="G239" s="6" t="s">
        <v>29</v>
      </c>
      <c r="H239" s="6">
        <v>16160</v>
      </c>
      <c r="I239" s="6" t="s">
        <v>33</v>
      </c>
      <c r="J239" s="7"/>
      <c r="K239" s="187"/>
      <c r="L239" s="66"/>
      <c r="M239" s="296">
        <f>M240</f>
        <v>282630549</v>
      </c>
      <c r="N239" s="296">
        <f t="shared" si="80"/>
        <v>92463353.439999998</v>
      </c>
      <c r="O239" s="296">
        <f t="shared" si="80"/>
        <v>96372947.439999998</v>
      </c>
      <c r="P239" s="260">
        <f t="shared" si="65"/>
        <v>34.098560039240482</v>
      </c>
      <c r="Q239" s="57"/>
    </row>
    <row r="240" spans="1:17" ht="36.75" customHeight="1" x14ac:dyDescent="0.25">
      <c r="A240" s="93" t="s">
        <v>124</v>
      </c>
      <c r="B240" s="6" t="s">
        <v>84</v>
      </c>
      <c r="C240" s="6">
        <v>3</v>
      </c>
      <c r="D240" s="107">
        <v>21</v>
      </c>
      <c r="E240" s="6" t="s">
        <v>28</v>
      </c>
      <c r="F240" s="6" t="s">
        <v>66</v>
      </c>
      <c r="G240" s="6" t="s">
        <v>29</v>
      </c>
      <c r="H240" s="6">
        <v>16160</v>
      </c>
      <c r="I240" s="6" t="s">
        <v>125</v>
      </c>
      <c r="J240" s="7"/>
      <c r="K240" s="187"/>
      <c r="L240" s="66"/>
      <c r="M240" s="296">
        <f>M241+M244+M247</f>
        <v>282630549</v>
      </c>
      <c r="N240" s="296">
        <f t="shared" ref="N240:O240" si="81">N241+N244+N247</f>
        <v>92463353.439999998</v>
      </c>
      <c r="O240" s="296">
        <f t="shared" si="81"/>
        <v>96372947.439999998</v>
      </c>
      <c r="P240" s="260">
        <f t="shared" si="65"/>
        <v>34.098560039240482</v>
      </c>
      <c r="Q240" s="57"/>
    </row>
    <row r="241" spans="1:17" ht="15.75" customHeight="1" x14ac:dyDescent="0.25">
      <c r="A241" s="93" t="s">
        <v>153</v>
      </c>
      <c r="B241" s="6"/>
      <c r="C241" s="6"/>
      <c r="D241" s="6"/>
      <c r="E241" s="6"/>
      <c r="F241" s="6"/>
      <c r="G241" s="6"/>
      <c r="H241" s="6"/>
      <c r="I241" s="6"/>
      <c r="J241" s="7"/>
      <c r="K241" s="187"/>
      <c r="L241" s="66"/>
      <c r="M241" s="288">
        <f>M242+M243</f>
        <v>263720955</v>
      </c>
      <c r="N241" s="288">
        <f t="shared" ref="N241:O241" si="82">N242+N243</f>
        <v>92463353.439999998</v>
      </c>
      <c r="O241" s="288">
        <f t="shared" si="82"/>
        <v>92463353.439999998</v>
      </c>
      <c r="P241" s="260">
        <f t="shared" si="65"/>
        <v>35.061056653613285</v>
      </c>
      <c r="Q241" s="57"/>
    </row>
    <row r="242" spans="1:17" ht="31.5" x14ac:dyDescent="0.25">
      <c r="A242" s="94" t="s">
        <v>348</v>
      </c>
      <c r="B242" s="8" t="s">
        <v>84</v>
      </c>
      <c r="C242" s="8">
        <v>3</v>
      </c>
      <c r="D242" s="8">
        <v>21</v>
      </c>
      <c r="E242" s="8" t="s">
        <v>28</v>
      </c>
      <c r="F242" s="8" t="s">
        <v>66</v>
      </c>
      <c r="G242" s="8" t="s">
        <v>29</v>
      </c>
      <c r="H242" s="8">
        <v>16160</v>
      </c>
      <c r="I242" s="8" t="s">
        <v>125</v>
      </c>
      <c r="J242" s="9" t="s">
        <v>69</v>
      </c>
      <c r="K242" s="220">
        <v>0.27100000000000002</v>
      </c>
      <c r="L242" s="66"/>
      <c r="M242" s="287">
        <v>237846549</v>
      </c>
      <c r="N242" s="53">
        <v>66588947.439999998</v>
      </c>
      <c r="O242" s="53">
        <v>66588947.439999998</v>
      </c>
      <c r="P242" s="260">
        <f t="shared" si="65"/>
        <v>27.996600211340461</v>
      </c>
      <c r="Q242" s="57"/>
    </row>
    <row r="243" spans="1:17" ht="32.25" customHeight="1" x14ac:dyDescent="0.25">
      <c r="A243" s="94" t="s">
        <v>349</v>
      </c>
      <c r="B243" s="8" t="s">
        <v>84</v>
      </c>
      <c r="C243" s="8">
        <v>3</v>
      </c>
      <c r="D243" s="8">
        <v>21</v>
      </c>
      <c r="E243" s="8" t="s">
        <v>28</v>
      </c>
      <c r="F243" s="8" t="s">
        <v>66</v>
      </c>
      <c r="G243" s="8" t="s">
        <v>29</v>
      </c>
      <c r="H243" s="8">
        <v>16160</v>
      </c>
      <c r="I243" s="8" t="s">
        <v>125</v>
      </c>
      <c r="J243" s="9" t="s">
        <v>69</v>
      </c>
      <c r="K243" s="220">
        <v>0.10100000000000001</v>
      </c>
      <c r="L243" s="66"/>
      <c r="M243" s="287">
        <v>25874406</v>
      </c>
      <c r="N243" s="287">
        <v>25874406</v>
      </c>
      <c r="O243" s="287">
        <v>25874406</v>
      </c>
      <c r="P243" s="260">
        <f t="shared" si="65"/>
        <v>100</v>
      </c>
      <c r="Q243" s="57"/>
    </row>
    <row r="244" spans="1:17" ht="15.75" customHeight="1" x14ac:dyDescent="0.25">
      <c r="A244" s="231" t="s">
        <v>350</v>
      </c>
      <c r="B244" s="8"/>
      <c r="C244" s="8"/>
      <c r="D244" s="23"/>
      <c r="E244" s="8"/>
      <c r="F244" s="8"/>
      <c r="G244" s="8"/>
      <c r="H244" s="8"/>
      <c r="I244" s="8"/>
      <c r="J244" s="119"/>
      <c r="K244" s="149"/>
      <c r="L244" s="66"/>
      <c r="M244" s="288">
        <f>M245+M246</f>
        <v>15000000</v>
      </c>
      <c r="N244" s="288">
        <f>N245+N246</f>
        <v>0</v>
      </c>
      <c r="O244" s="288">
        <f>O245+O246</f>
        <v>0</v>
      </c>
      <c r="P244" s="260">
        <f t="shared" si="65"/>
        <v>0</v>
      </c>
      <c r="Q244" s="57"/>
    </row>
    <row r="245" spans="1:17" ht="19.5" customHeight="1" x14ac:dyDescent="0.25">
      <c r="A245" s="135" t="s">
        <v>351</v>
      </c>
      <c r="B245" s="8" t="s">
        <v>84</v>
      </c>
      <c r="C245" s="8">
        <v>3</v>
      </c>
      <c r="D245" s="23">
        <v>21</v>
      </c>
      <c r="E245" s="8" t="s">
        <v>28</v>
      </c>
      <c r="F245" s="8" t="s">
        <v>66</v>
      </c>
      <c r="G245" s="8" t="s">
        <v>29</v>
      </c>
      <c r="H245" s="8">
        <v>16160</v>
      </c>
      <c r="I245" s="8" t="s">
        <v>125</v>
      </c>
      <c r="J245" s="119"/>
      <c r="K245" s="149"/>
      <c r="L245" s="66"/>
      <c r="M245" s="287">
        <v>10000000</v>
      </c>
      <c r="N245" s="267"/>
      <c r="O245" s="53"/>
      <c r="P245" s="260">
        <f t="shared" si="65"/>
        <v>0</v>
      </c>
      <c r="Q245" s="57"/>
    </row>
    <row r="246" spans="1:17" ht="16.5" customHeight="1" x14ac:dyDescent="0.25">
      <c r="A246" s="135" t="s">
        <v>352</v>
      </c>
      <c r="B246" s="8" t="s">
        <v>84</v>
      </c>
      <c r="C246" s="8">
        <v>3</v>
      </c>
      <c r="D246" s="23">
        <v>21</v>
      </c>
      <c r="E246" s="8" t="s">
        <v>28</v>
      </c>
      <c r="F246" s="8" t="s">
        <v>66</v>
      </c>
      <c r="G246" s="8" t="s">
        <v>29</v>
      </c>
      <c r="H246" s="8">
        <v>16160</v>
      </c>
      <c r="I246" s="8" t="s">
        <v>125</v>
      </c>
      <c r="J246" s="119"/>
      <c r="K246" s="149"/>
      <c r="L246" s="66"/>
      <c r="M246" s="287">
        <v>5000000</v>
      </c>
      <c r="N246" s="269"/>
      <c r="O246" s="95"/>
      <c r="P246" s="260">
        <f t="shared" si="65"/>
        <v>0</v>
      </c>
      <c r="Q246" s="57"/>
    </row>
    <row r="247" spans="1:17" x14ac:dyDescent="0.25">
      <c r="A247" s="231" t="s">
        <v>97</v>
      </c>
      <c r="B247" s="8"/>
      <c r="C247" s="8"/>
      <c r="D247" s="23"/>
      <c r="E247" s="8"/>
      <c r="F247" s="8"/>
      <c r="G247" s="8"/>
      <c r="H247" s="8"/>
      <c r="I247" s="8"/>
      <c r="J247" s="119"/>
      <c r="K247" s="149"/>
      <c r="L247" s="66"/>
      <c r="M247" s="288">
        <f>M248</f>
        <v>3909594</v>
      </c>
      <c r="N247" s="288">
        <f>N248</f>
        <v>0</v>
      </c>
      <c r="O247" s="288">
        <v>3909594</v>
      </c>
      <c r="P247" s="260">
        <f t="shared" si="65"/>
        <v>100</v>
      </c>
      <c r="Q247" s="57"/>
    </row>
    <row r="248" spans="1:17" ht="47.25" x14ac:dyDescent="0.25">
      <c r="A248" s="242" t="s">
        <v>353</v>
      </c>
      <c r="B248" s="8" t="s">
        <v>84</v>
      </c>
      <c r="C248" s="8">
        <v>3</v>
      </c>
      <c r="D248" s="23">
        <v>21</v>
      </c>
      <c r="E248" s="8" t="s">
        <v>28</v>
      </c>
      <c r="F248" s="8" t="s">
        <v>66</v>
      </c>
      <c r="G248" s="8" t="s">
        <v>29</v>
      </c>
      <c r="H248" s="8">
        <v>16160</v>
      </c>
      <c r="I248" s="8" t="s">
        <v>125</v>
      </c>
      <c r="J248" s="119"/>
      <c r="K248" s="149"/>
      <c r="L248" s="66"/>
      <c r="M248" s="287">
        <v>3909594</v>
      </c>
      <c r="N248" s="55"/>
      <c r="O248" s="287">
        <v>3909594</v>
      </c>
      <c r="P248" s="260">
        <f t="shared" si="65"/>
        <v>100</v>
      </c>
      <c r="Q248" s="57"/>
    </row>
    <row r="249" spans="1:17" ht="18.75" customHeight="1" x14ac:dyDescent="0.25">
      <c r="A249" s="330" t="s">
        <v>176</v>
      </c>
      <c r="B249" s="8"/>
      <c r="C249" s="8"/>
      <c r="D249" s="250"/>
      <c r="E249" s="8"/>
      <c r="F249" s="8"/>
      <c r="G249" s="8"/>
      <c r="H249" s="8"/>
      <c r="I249" s="8"/>
      <c r="J249" s="119"/>
      <c r="K249" s="149"/>
      <c r="L249" s="66"/>
      <c r="M249" s="287">
        <v>3909594</v>
      </c>
      <c r="N249" s="56"/>
      <c r="O249" s="287">
        <v>3909594</v>
      </c>
      <c r="P249" s="260">
        <f t="shared" si="65"/>
        <v>100</v>
      </c>
      <c r="Q249" s="57"/>
    </row>
    <row r="250" spans="1:17" ht="31.5" x14ac:dyDescent="0.25">
      <c r="A250" s="96" t="s">
        <v>108</v>
      </c>
      <c r="B250" s="86" t="s">
        <v>109</v>
      </c>
      <c r="C250" s="86">
        <v>0</v>
      </c>
      <c r="D250" s="86"/>
      <c r="E250" s="256" t="s">
        <v>33</v>
      </c>
      <c r="F250" s="256" t="s">
        <v>33</v>
      </c>
      <c r="G250" s="256" t="s">
        <v>33</v>
      </c>
      <c r="H250" s="86"/>
      <c r="I250" s="86"/>
      <c r="J250" s="258"/>
      <c r="K250" s="259"/>
      <c r="L250" s="90"/>
      <c r="M250" s="295">
        <f t="shared" ref="M250:M255" si="83">M251</f>
        <v>626705</v>
      </c>
      <c r="N250" s="295">
        <f t="shared" ref="N250:O255" si="84">N251</f>
        <v>0</v>
      </c>
      <c r="O250" s="295">
        <f t="shared" si="84"/>
        <v>421929</v>
      </c>
      <c r="P250" s="268">
        <f t="shared" si="65"/>
        <v>67.324977461485076</v>
      </c>
      <c r="Q250" s="57"/>
    </row>
    <row r="251" spans="1:17" ht="20.25" customHeight="1" x14ac:dyDescent="0.25">
      <c r="A251" s="106" t="s">
        <v>241</v>
      </c>
      <c r="B251" s="107" t="s">
        <v>109</v>
      </c>
      <c r="C251" s="107">
        <v>0</v>
      </c>
      <c r="D251" s="107">
        <v>14</v>
      </c>
      <c r="E251" s="173"/>
      <c r="F251" s="173"/>
      <c r="G251" s="173"/>
      <c r="H251" s="6"/>
      <c r="I251" s="6"/>
      <c r="J251" s="221"/>
      <c r="K251" s="222"/>
      <c r="L251" s="66"/>
      <c r="M251" s="252">
        <f t="shared" si="83"/>
        <v>626705</v>
      </c>
      <c r="N251" s="252">
        <f t="shared" si="84"/>
        <v>0</v>
      </c>
      <c r="O251" s="252">
        <f t="shared" si="84"/>
        <v>421929</v>
      </c>
      <c r="P251" s="263">
        <f t="shared" si="65"/>
        <v>67.324977461485076</v>
      </c>
      <c r="Q251" s="57"/>
    </row>
    <row r="252" spans="1:17" x14ac:dyDescent="0.25">
      <c r="A252" s="93" t="s">
        <v>31</v>
      </c>
      <c r="B252" s="6" t="s">
        <v>109</v>
      </c>
      <c r="C252" s="6">
        <v>0</v>
      </c>
      <c r="D252" s="107">
        <v>14</v>
      </c>
      <c r="E252" s="6" t="s">
        <v>28</v>
      </c>
      <c r="F252" s="6" t="s">
        <v>33</v>
      </c>
      <c r="G252" s="6" t="s">
        <v>33</v>
      </c>
      <c r="H252" s="6"/>
      <c r="I252" s="6"/>
      <c r="J252" s="216"/>
      <c r="K252" s="217"/>
      <c r="L252" s="66"/>
      <c r="M252" s="252">
        <f t="shared" si="83"/>
        <v>626705</v>
      </c>
      <c r="N252" s="252">
        <f t="shared" si="84"/>
        <v>0</v>
      </c>
      <c r="O252" s="252">
        <f t="shared" si="84"/>
        <v>421929</v>
      </c>
      <c r="P252" s="263">
        <f t="shared" ref="P252:P265" si="85">O252/M252*100</f>
        <v>67.324977461485076</v>
      </c>
      <c r="Q252" s="57"/>
    </row>
    <row r="253" spans="1:17" ht="20.25" customHeight="1" x14ac:dyDescent="0.25">
      <c r="A253" s="93" t="s">
        <v>110</v>
      </c>
      <c r="B253" s="6" t="s">
        <v>109</v>
      </c>
      <c r="C253" s="6">
        <v>0</v>
      </c>
      <c r="D253" s="107">
        <v>14</v>
      </c>
      <c r="E253" s="6" t="s">
        <v>28</v>
      </c>
      <c r="F253" s="6" t="s">
        <v>111</v>
      </c>
      <c r="G253" s="6" t="s">
        <v>33</v>
      </c>
      <c r="H253" s="6"/>
      <c r="I253" s="6"/>
      <c r="J253" s="216"/>
      <c r="K253" s="217"/>
      <c r="L253" s="66"/>
      <c r="M253" s="252">
        <f t="shared" si="83"/>
        <v>626705</v>
      </c>
      <c r="N253" s="252">
        <f t="shared" si="84"/>
        <v>0</v>
      </c>
      <c r="O253" s="252">
        <f t="shared" si="84"/>
        <v>421929</v>
      </c>
      <c r="P253" s="263">
        <f t="shared" si="85"/>
        <v>67.324977461485076</v>
      </c>
      <c r="Q253" s="57"/>
    </row>
    <row r="254" spans="1:17" ht="28.5" customHeight="1" x14ac:dyDescent="0.25">
      <c r="A254" s="93" t="s">
        <v>112</v>
      </c>
      <c r="B254" s="6" t="s">
        <v>109</v>
      </c>
      <c r="C254" s="6">
        <v>0</v>
      </c>
      <c r="D254" s="107">
        <v>14</v>
      </c>
      <c r="E254" s="6" t="s">
        <v>28</v>
      </c>
      <c r="F254" s="6" t="s">
        <v>111</v>
      </c>
      <c r="G254" s="6" t="s">
        <v>30</v>
      </c>
      <c r="H254" s="6"/>
      <c r="I254" s="6"/>
      <c r="J254" s="223"/>
      <c r="K254" s="224"/>
      <c r="L254" s="66"/>
      <c r="M254" s="252">
        <f t="shared" si="83"/>
        <v>626705</v>
      </c>
      <c r="N254" s="252">
        <f t="shared" si="84"/>
        <v>0</v>
      </c>
      <c r="O254" s="252">
        <f t="shared" si="84"/>
        <v>421929</v>
      </c>
      <c r="P254" s="263">
        <f t="shared" si="85"/>
        <v>67.324977461485076</v>
      </c>
      <c r="Q254" s="57"/>
    </row>
    <row r="255" spans="1:17" ht="15" customHeight="1" x14ac:dyDescent="0.25">
      <c r="A255" s="93" t="s">
        <v>131</v>
      </c>
      <c r="B255" s="6" t="s">
        <v>109</v>
      </c>
      <c r="C255" s="6">
        <v>0</v>
      </c>
      <c r="D255" s="107">
        <v>14</v>
      </c>
      <c r="E255" s="6" t="s">
        <v>28</v>
      </c>
      <c r="F255" s="6" t="s">
        <v>111</v>
      </c>
      <c r="G255" s="6" t="s">
        <v>30</v>
      </c>
      <c r="H255" s="6">
        <v>11270</v>
      </c>
      <c r="I255" s="6" t="s">
        <v>33</v>
      </c>
      <c r="J255" s="221"/>
      <c r="K255" s="217"/>
      <c r="L255" s="66"/>
      <c r="M255" s="252">
        <f t="shared" si="83"/>
        <v>626705</v>
      </c>
      <c r="N255" s="252">
        <f t="shared" si="84"/>
        <v>0</v>
      </c>
      <c r="O255" s="252">
        <f t="shared" si="84"/>
        <v>421929</v>
      </c>
      <c r="P255" s="263">
        <f t="shared" si="85"/>
        <v>67.324977461485076</v>
      </c>
      <c r="Q255" s="57"/>
    </row>
    <row r="256" spans="1:17" ht="31.5" x14ac:dyDescent="0.25">
      <c r="A256" s="93" t="s">
        <v>124</v>
      </c>
      <c r="B256" s="6" t="s">
        <v>109</v>
      </c>
      <c r="C256" s="6">
        <v>0</v>
      </c>
      <c r="D256" s="107">
        <v>14</v>
      </c>
      <c r="E256" s="6" t="s">
        <v>28</v>
      </c>
      <c r="F256" s="6" t="s">
        <v>111</v>
      </c>
      <c r="G256" s="6" t="s">
        <v>30</v>
      </c>
      <c r="H256" s="6">
        <v>11270</v>
      </c>
      <c r="I256" s="6" t="s">
        <v>125</v>
      </c>
      <c r="J256" s="7"/>
      <c r="K256" s="187"/>
      <c r="L256" s="66"/>
      <c r="M256" s="252">
        <f>M257+M260+M263</f>
        <v>626705</v>
      </c>
      <c r="N256" s="252">
        <f t="shared" ref="N256:O256" si="86">N257+N260+N263</f>
        <v>0</v>
      </c>
      <c r="O256" s="252">
        <f t="shared" si="86"/>
        <v>421929</v>
      </c>
      <c r="P256" s="263">
        <f t="shared" si="85"/>
        <v>67.324977461485076</v>
      </c>
      <c r="Q256" s="57"/>
    </row>
    <row r="257" spans="1:17" ht="18" customHeight="1" x14ac:dyDescent="0.25">
      <c r="A257" s="243" t="s">
        <v>151</v>
      </c>
      <c r="B257" s="6"/>
      <c r="C257" s="6"/>
      <c r="D257" s="6"/>
      <c r="E257" s="6"/>
      <c r="F257" s="6"/>
      <c r="G257" s="6"/>
      <c r="H257" s="6"/>
      <c r="I257" s="6"/>
      <c r="J257" s="7"/>
      <c r="K257" s="187"/>
      <c r="L257" s="66"/>
      <c r="M257" s="284">
        <f>M258</f>
        <v>207000</v>
      </c>
      <c r="N257" s="284">
        <f t="shared" ref="N257:O257" si="87">N258</f>
        <v>0</v>
      </c>
      <c r="O257" s="284">
        <f t="shared" si="87"/>
        <v>2224</v>
      </c>
      <c r="P257" s="260">
        <f t="shared" si="85"/>
        <v>1.0743961352657003</v>
      </c>
      <c r="Q257" s="57"/>
    </row>
    <row r="258" spans="1:17" x14ac:dyDescent="0.25">
      <c r="A258" s="230" t="s">
        <v>354</v>
      </c>
      <c r="B258" s="8" t="s">
        <v>109</v>
      </c>
      <c r="C258" s="8">
        <v>0</v>
      </c>
      <c r="D258" s="8">
        <v>14</v>
      </c>
      <c r="E258" s="8" t="s">
        <v>28</v>
      </c>
      <c r="F258" s="8" t="s">
        <v>111</v>
      </c>
      <c r="G258" s="8" t="s">
        <v>30</v>
      </c>
      <c r="H258" s="8">
        <v>11270</v>
      </c>
      <c r="I258" s="8" t="s">
        <v>125</v>
      </c>
      <c r="J258" s="8" t="s">
        <v>168</v>
      </c>
      <c r="K258" s="174">
        <v>2268.2600000000002</v>
      </c>
      <c r="L258" s="66"/>
      <c r="M258" s="277">
        <v>207000</v>
      </c>
      <c r="N258" s="56"/>
      <c r="O258" s="56">
        <v>2224</v>
      </c>
      <c r="P258" s="263">
        <f t="shared" si="85"/>
        <v>1.0743961352657003</v>
      </c>
      <c r="Q258" s="57"/>
    </row>
    <row r="259" spans="1:17" ht="18.75" customHeight="1" x14ac:dyDescent="0.25">
      <c r="A259" s="330" t="s">
        <v>176</v>
      </c>
      <c r="B259" s="23"/>
      <c r="C259" s="23"/>
      <c r="D259" s="23"/>
      <c r="E259" s="23"/>
      <c r="F259" s="23"/>
      <c r="G259" s="23"/>
      <c r="H259" s="23"/>
      <c r="I259" s="23"/>
      <c r="J259" s="119"/>
      <c r="K259" s="149"/>
      <c r="L259" s="66"/>
      <c r="M259" s="277">
        <v>2224</v>
      </c>
      <c r="N259" s="56"/>
      <c r="O259" s="267">
        <v>2224</v>
      </c>
      <c r="P259" s="263">
        <f t="shared" si="85"/>
        <v>100</v>
      </c>
      <c r="Q259" s="57"/>
    </row>
    <row r="260" spans="1:17" ht="18" customHeight="1" x14ac:dyDescent="0.25">
      <c r="A260" s="93" t="s">
        <v>79</v>
      </c>
      <c r="B260" s="331"/>
      <c r="C260" s="331"/>
      <c r="D260" s="331"/>
      <c r="E260" s="331"/>
      <c r="F260" s="331"/>
      <c r="G260" s="331"/>
      <c r="H260" s="331"/>
      <c r="I260" s="331"/>
      <c r="J260" s="332"/>
      <c r="K260" s="332"/>
      <c r="L260" s="66"/>
      <c r="M260" s="284">
        <f>M261</f>
        <v>414705</v>
      </c>
      <c r="N260" s="284">
        <f t="shared" ref="N260:O260" si="88">N261</f>
        <v>0</v>
      </c>
      <c r="O260" s="284">
        <f t="shared" si="88"/>
        <v>414705</v>
      </c>
      <c r="P260" s="260">
        <f t="shared" si="85"/>
        <v>100</v>
      </c>
      <c r="Q260" s="57"/>
    </row>
    <row r="261" spans="1:17" ht="18" customHeight="1" x14ac:dyDescent="0.25">
      <c r="A261" s="94" t="s">
        <v>355</v>
      </c>
      <c r="B261" s="23" t="s">
        <v>109</v>
      </c>
      <c r="C261" s="23">
        <v>0</v>
      </c>
      <c r="D261" s="23">
        <v>14</v>
      </c>
      <c r="E261" s="23" t="s">
        <v>28</v>
      </c>
      <c r="F261" s="23" t="s">
        <v>111</v>
      </c>
      <c r="G261" s="23" t="s">
        <v>30</v>
      </c>
      <c r="H261" s="23">
        <v>11270</v>
      </c>
      <c r="I261" s="23" t="s">
        <v>125</v>
      </c>
      <c r="J261" s="333" t="s">
        <v>59</v>
      </c>
      <c r="K261" s="333">
        <v>2000</v>
      </c>
      <c r="L261" s="66"/>
      <c r="M261" s="277">
        <v>414705</v>
      </c>
      <c r="N261" s="56"/>
      <c r="O261" s="277">
        <v>414705</v>
      </c>
      <c r="P261" s="263">
        <f t="shared" si="85"/>
        <v>100</v>
      </c>
      <c r="Q261" s="57"/>
    </row>
    <row r="262" spans="1:17" ht="18.75" customHeight="1" x14ac:dyDescent="0.25">
      <c r="A262" s="330" t="s">
        <v>176</v>
      </c>
      <c r="B262" s="23"/>
      <c r="C262" s="23"/>
      <c r="D262" s="23"/>
      <c r="E262" s="23"/>
      <c r="F262" s="23"/>
      <c r="G262" s="23"/>
      <c r="H262" s="23"/>
      <c r="I262" s="23"/>
      <c r="J262" s="119"/>
      <c r="K262" s="149"/>
      <c r="L262" s="66"/>
      <c r="M262" s="277">
        <v>414705</v>
      </c>
      <c r="N262" s="56"/>
      <c r="O262" s="277">
        <v>414705</v>
      </c>
      <c r="P262" s="263">
        <f t="shared" si="85"/>
        <v>100</v>
      </c>
      <c r="Q262" s="57"/>
    </row>
    <row r="263" spans="1:17" ht="18.75" customHeight="1" x14ac:dyDescent="0.25">
      <c r="A263" s="93" t="s">
        <v>70</v>
      </c>
      <c r="B263" s="331"/>
      <c r="C263" s="331"/>
      <c r="D263" s="331"/>
      <c r="E263" s="331"/>
      <c r="F263" s="331"/>
      <c r="G263" s="331"/>
      <c r="H263" s="331"/>
      <c r="I263" s="331"/>
      <c r="J263" s="332"/>
      <c r="K263" s="337"/>
      <c r="L263" s="71"/>
      <c r="M263" s="284">
        <f>M264</f>
        <v>5000</v>
      </c>
      <c r="N263" s="284">
        <f t="shared" ref="N263:O263" si="89">N264</f>
        <v>0</v>
      </c>
      <c r="O263" s="284">
        <f t="shared" si="89"/>
        <v>5000</v>
      </c>
      <c r="P263" s="260">
        <f t="shared" si="85"/>
        <v>100</v>
      </c>
      <c r="Q263" s="57"/>
    </row>
    <row r="264" spans="1:17" ht="18" customHeight="1" x14ac:dyDescent="0.25">
      <c r="A264" s="230" t="s">
        <v>356</v>
      </c>
      <c r="B264" s="23" t="s">
        <v>109</v>
      </c>
      <c r="C264" s="23">
        <v>0</v>
      </c>
      <c r="D264" s="23">
        <v>14</v>
      </c>
      <c r="E264" s="23" t="s">
        <v>28</v>
      </c>
      <c r="F264" s="23" t="s">
        <v>111</v>
      </c>
      <c r="G264" s="23" t="s">
        <v>30</v>
      </c>
      <c r="H264" s="23">
        <v>11270</v>
      </c>
      <c r="I264" s="23" t="s">
        <v>125</v>
      </c>
      <c r="J264" s="334" t="s">
        <v>284</v>
      </c>
      <c r="K264" s="334">
        <v>40</v>
      </c>
      <c r="L264" s="66"/>
      <c r="M264" s="277">
        <v>5000</v>
      </c>
      <c r="N264" s="267"/>
      <c r="O264" s="56">
        <v>5000</v>
      </c>
      <c r="P264" s="263">
        <f t="shared" si="85"/>
        <v>100</v>
      </c>
      <c r="Q264" s="57"/>
    </row>
    <row r="265" spans="1:17" ht="18.75" customHeight="1" x14ac:dyDescent="0.25">
      <c r="A265" s="330" t="s">
        <v>176</v>
      </c>
      <c r="B265" s="335"/>
      <c r="C265" s="335"/>
      <c r="D265" s="335"/>
      <c r="E265" s="335"/>
      <c r="F265" s="335"/>
      <c r="G265" s="335"/>
      <c r="H265" s="335"/>
      <c r="I265" s="335"/>
      <c r="J265" s="336"/>
      <c r="K265" s="150"/>
      <c r="L265" s="66"/>
      <c r="M265" s="277">
        <v>5000</v>
      </c>
      <c r="N265" s="269"/>
      <c r="O265" s="56">
        <v>5000</v>
      </c>
      <c r="P265" s="263">
        <f t="shared" si="85"/>
        <v>100</v>
      </c>
      <c r="Q265" s="57"/>
    </row>
    <row r="266" spans="1:17" ht="18.75" x14ac:dyDescent="0.3">
      <c r="A266" s="344"/>
      <c r="B266" s="347"/>
      <c r="C266" s="347"/>
      <c r="D266" s="347"/>
      <c r="E266" s="347"/>
      <c r="F266" s="72"/>
      <c r="G266" s="72"/>
      <c r="H266" s="72"/>
      <c r="I266" s="72"/>
      <c r="J266" s="110"/>
      <c r="K266" s="72"/>
      <c r="L266" s="72"/>
      <c r="M266" s="343"/>
      <c r="N266" s="343"/>
      <c r="O266" s="343"/>
      <c r="P266" s="54"/>
    </row>
    <row r="267" spans="1:17" ht="18.75" x14ac:dyDescent="0.3">
      <c r="A267" s="73"/>
      <c r="B267" s="74"/>
      <c r="C267" s="74"/>
      <c r="D267" s="74"/>
      <c r="E267" s="74"/>
      <c r="F267" s="74"/>
      <c r="G267" s="74"/>
      <c r="H267" s="74"/>
      <c r="I267" s="74"/>
      <c r="J267" s="111"/>
      <c r="K267" s="74"/>
      <c r="L267" s="72"/>
      <c r="M267" s="75"/>
      <c r="N267" s="76"/>
      <c r="O267" s="76"/>
    </row>
    <row r="268" spans="1:17" x14ac:dyDescent="0.25">
      <c r="A268" s="77"/>
      <c r="B268" s="77"/>
      <c r="C268" s="77"/>
      <c r="D268" s="77"/>
      <c r="E268" s="77"/>
      <c r="F268" s="77"/>
      <c r="G268" s="77"/>
      <c r="H268" s="77"/>
      <c r="I268" s="77"/>
      <c r="J268" s="111"/>
      <c r="K268" s="77"/>
      <c r="L268" s="118"/>
      <c r="M268" s="78"/>
      <c r="N268" s="78"/>
      <c r="O268" s="78"/>
    </row>
    <row r="269" spans="1:17" x14ac:dyDescent="0.25">
      <c r="A269" s="77"/>
      <c r="B269" s="77"/>
      <c r="C269" s="77"/>
      <c r="D269" s="77"/>
      <c r="E269" s="77"/>
      <c r="F269" s="77"/>
      <c r="G269" s="77"/>
      <c r="H269" s="77"/>
      <c r="I269" s="77"/>
      <c r="J269" s="111"/>
      <c r="K269" s="77"/>
      <c r="L269" s="118"/>
      <c r="M269" s="78"/>
      <c r="N269" s="78"/>
      <c r="O269" s="78"/>
    </row>
    <row r="270" spans="1:17" ht="18.75" hidden="1" customHeight="1" x14ac:dyDescent="0.25">
      <c r="A270" s="115"/>
      <c r="M270" s="113"/>
      <c r="N270" s="113"/>
      <c r="O270" s="113"/>
      <c r="P270" s="114"/>
    </row>
    <row r="271" spans="1:17" ht="20.25" hidden="1" customHeight="1" x14ac:dyDescent="0.25">
      <c r="A271" s="115"/>
      <c r="M271" s="113"/>
      <c r="N271" s="113"/>
      <c r="O271" s="113"/>
      <c r="P271" s="114"/>
    </row>
    <row r="272" spans="1:17" ht="20.25" hidden="1" customHeight="1" x14ac:dyDescent="0.25">
      <c r="A272" s="115"/>
      <c r="M272" s="113"/>
      <c r="N272" s="113"/>
      <c r="O272" s="113"/>
      <c r="P272" s="114"/>
    </row>
    <row r="273" spans="1:16" ht="21.75" hidden="1" customHeight="1" x14ac:dyDescent="0.25">
      <c r="A273" s="115"/>
      <c r="M273" s="113"/>
      <c r="N273" s="113"/>
      <c r="O273" s="113"/>
      <c r="P273" s="114"/>
    </row>
    <row r="274" spans="1:16" ht="21.75" hidden="1" customHeight="1" x14ac:dyDescent="0.25">
      <c r="M274" s="113"/>
      <c r="N274" s="113"/>
      <c r="O274" s="113"/>
      <c r="P274" s="114"/>
    </row>
    <row r="275" spans="1:16" x14ac:dyDescent="0.25">
      <c r="N275" s="3"/>
      <c r="O275" s="3"/>
    </row>
    <row r="276" spans="1:16" x14ac:dyDescent="0.25">
      <c r="N276" s="3"/>
      <c r="O276" s="3"/>
    </row>
    <row r="277" spans="1:16" x14ac:dyDescent="0.25">
      <c r="N277" s="3"/>
      <c r="O277" s="3"/>
    </row>
    <row r="278" spans="1:16" x14ac:dyDescent="0.25">
      <c r="N278" s="3"/>
      <c r="O278" s="3"/>
    </row>
    <row r="279" spans="1:16" x14ac:dyDescent="0.25">
      <c r="N279" s="3"/>
      <c r="O279" s="3"/>
    </row>
    <row r="280" spans="1:16" x14ac:dyDescent="0.25">
      <c r="N280" s="3"/>
      <c r="O280" s="3"/>
    </row>
    <row r="281" spans="1:16" x14ac:dyDescent="0.25">
      <c r="N281" s="3"/>
      <c r="O281" s="3"/>
    </row>
    <row r="282" spans="1:16" x14ac:dyDescent="0.25">
      <c r="N282" s="3"/>
      <c r="O282" s="3"/>
    </row>
    <row r="283" spans="1:16" x14ac:dyDescent="0.25">
      <c r="N283" s="3"/>
      <c r="O283" s="3"/>
    </row>
    <row r="284" spans="1:16" x14ac:dyDescent="0.25">
      <c r="N284" s="3"/>
      <c r="O284" s="3"/>
    </row>
    <row r="285" spans="1:16" x14ac:dyDescent="0.25">
      <c r="N285" s="3"/>
      <c r="O285" s="3"/>
    </row>
    <row r="286" spans="1:16" x14ac:dyDescent="0.25">
      <c r="N286" s="3"/>
      <c r="O286" s="3"/>
    </row>
    <row r="287" spans="1:16" x14ac:dyDescent="0.25">
      <c r="N287" s="3"/>
      <c r="O287" s="3"/>
    </row>
    <row r="288" spans="1:16" x14ac:dyDescent="0.25">
      <c r="N288" s="3"/>
      <c r="O288" s="3"/>
    </row>
    <row r="289" spans="14:15" x14ac:dyDescent="0.25">
      <c r="N289" s="3"/>
      <c r="O289" s="3"/>
    </row>
    <row r="290" spans="14:15" x14ac:dyDescent="0.25">
      <c r="N290" s="3"/>
      <c r="O290" s="3"/>
    </row>
    <row r="291" spans="14:15" x14ac:dyDescent="0.25">
      <c r="N291" s="3"/>
      <c r="O291" s="3"/>
    </row>
    <row r="292" spans="14:15" x14ac:dyDescent="0.25">
      <c r="N292" s="3"/>
      <c r="O292" s="3"/>
    </row>
    <row r="293" spans="14:15" x14ac:dyDescent="0.25">
      <c r="N293" s="3"/>
      <c r="O293" s="3"/>
    </row>
    <row r="294" spans="14:15" x14ac:dyDescent="0.25">
      <c r="N294" s="3"/>
      <c r="O294" s="3"/>
    </row>
    <row r="295" spans="14:15" x14ac:dyDescent="0.25">
      <c r="N295" s="3"/>
      <c r="O295" s="3"/>
    </row>
    <row r="296" spans="14:15" x14ac:dyDescent="0.25">
      <c r="N296" s="3"/>
      <c r="O296" s="3"/>
    </row>
    <row r="297" spans="14:15" x14ac:dyDescent="0.25">
      <c r="N297" s="3"/>
      <c r="O297" s="3"/>
    </row>
    <row r="298" spans="14:15" x14ac:dyDescent="0.25">
      <c r="N298" s="3"/>
      <c r="O298" s="3"/>
    </row>
    <row r="299" spans="14:15" x14ac:dyDescent="0.25">
      <c r="N299" s="3"/>
      <c r="O299" s="3"/>
    </row>
    <row r="300" spans="14:15" x14ac:dyDescent="0.25">
      <c r="N300" s="3"/>
      <c r="O300" s="3"/>
    </row>
    <row r="301" spans="14:15" x14ac:dyDescent="0.25">
      <c r="N301" s="3"/>
      <c r="O301" s="3"/>
    </row>
  </sheetData>
  <autoFilter ref="A4:Q265"/>
  <mergeCells count="5">
    <mergeCell ref="A1:P1"/>
    <mergeCell ref="A2:P2"/>
    <mergeCell ref="A3:P3"/>
    <mergeCell ref="M266:O266"/>
    <mergeCell ref="A266:E266"/>
  </mergeCells>
  <pageMargins left="0.70866141732283472" right="0.31496062992125984" top="0.74803149606299213" bottom="0.74803149606299213" header="0.31496062992125984" footer="0.31496062992125984"/>
  <pageSetup paperSize="9" scale="66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государственная собственность</vt:lpstr>
      <vt:lpstr>муниципальная собственность</vt:lpstr>
      <vt:lpstr>'государственная собственность'!Заголовки_для_печати</vt:lpstr>
      <vt:lpstr>'муниципальная собственность'!Заголовки_для_печати</vt:lpstr>
      <vt:lpstr>'государственная собственность'!Область_печати</vt:lpstr>
      <vt:lpstr>'муниципальная собственность'!Область_печати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2016-10-27T08:50:22Z</dcterms:modified>
</cp:coreProperties>
</file>