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375" windowWidth="10005" windowHeight="6765" activeTab="0"/>
  </bookViews>
  <sheets>
    <sheet name="Документ" sheetId="1" r:id="rId1"/>
    <sheet name="Лист1" sheetId="2" r:id="rId2"/>
  </sheets>
  <definedNames>
    <definedName name="_xlnm._FilterDatabase" localSheetId="0" hidden="1">'Документ'!$A$4:$H$223</definedName>
    <definedName name="_xlnm.Print_Titles" localSheetId="0">'Документ'!$3:$4</definedName>
    <definedName name="_xlnm.Print_Area" localSheetId="0">'Документ'!$A$1:$H$90</definedName>
  </definedNames>
  <calcPr fullCalcOnLoad="1"/>
</workbook>
</file>

<file path=xl/sharedStrings.xml><?xml version="1.0" encoding="utf-8"?>
<sst xmlns="http://schemas.openxmlformats.org/spreadsheetml/2006/main" count="229" uniqueCount="229">
  <si>
    <t>Наименование доходов</t>
  </si>
  <si>
    <t>НАЛОГОВЫЕ И НЕНАЛОГОВЫЕ ДОХОДЫ</t>
  </si>
  <si>
    <t>НАЛОГИ НА ПРИБЫЛЬ, ДОХОДЫ</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</si>
  <si>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</si>
  <si>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</si>
  <si>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</si>
  <si>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</si>
  <si>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НАЛОГИ НА ИМУЩЕСТВО</t>
  </si>
  <si>
    <t>Налог на имущество организаций</t>
  </si>
  <si>
    <t>Транспортный налог</t>
  </si>
  <si>
    <t>НАЛОГИ, СБОРЫ И РЕГУЛЯРНЫЕ ПЛАТЕЖИ ЗА ПОЛЬЗОВАНИЕ ПРИРОДНЫМИ РЕСУРСАМИ</t>
  </si>
  <si>
    <t>Налог на добычу полезных ископаемых</t>
  </si>
  <si>
    <t>Сборы за пользование объектами животного мира и за пользование объектами водных биологических ресурсов</t>
  </si>
  <si>
    <t>ГОСУДАРСТВЕННАЯ ПОШЛИНА</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</si>
  <si>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</si>
  <si>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</si>
  <si>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</si>
  <si>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</si>
  <si>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</si>
  <si>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</si>
  <si>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Проценты, полученные от предоставления бюджетных кредитов внутри страны</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</si>
  <si>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</si>
  <si>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Платежи от государственных и муниципальных унитарных предприятий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</si>
  <si>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</si>
  <si>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</si>
  <si>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</si>
  <si>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</si>
  <si>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использование лесов</t>
  </si>
  <si>
    <t>ДОХОДЫ ОТ ОКАЗАНИЯ ПЛАТНЫХ УСЛУГ (РАБОТ) И КОМПЕНСАЦИИ ЗАТРАТ ГОСУДАРСТВА</t>
  </si>
  <si>
    <t>Прочие доходы от оказания платных услуг (работ)</t>
  </si>
  <si>
    <t>ДОХОДЫ ОТ ПРОДАЖИ МАТЕРИАЛЬНЫХ И НЕМАТЕРИАЛЬНЫХ АКТИВОВ</t>
  </si>
  <si>
    <t>АДМИНИСТРАТИВНЫЕ ПЛАТЕЖИ И СБОРЫ</t>
  </si>
  <si>
    <t>ШТРАФЫ, САНКЦИИ, ВОЗМЕЩЕНИЕ УЩЕРБА</t>
  </si>
  <si>
    <t>Денежные взыскания (штрафы) за нарушение законодательства о рекламе</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</si>
  <si>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</si>
  <si>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</si>
  <si>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</si>
  <si>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</si>
  <si>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Прочие поступления от денежных взысканий (штрафов) и иных сумм в возмещение ущерба</t>
  </si>
  <si>
    <t>Налог на игорный бизнес</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</si>
  <si>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</si>
  <si>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Доходы от сдачи в аренду имущества, составляющего государственную (муниципальную) казну (за исключением земельных участков)</t>
  </si>
  <si>
    <t>рублей</t>
  </si>
  <si>
    <t>Государственная пошлина за государственную регистрацию политических партий и региональных отделений политических партий</t>
  </si>
  <si>
    <t>Акцизы на сидр, пуаре, медовуху,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</si>
  <si>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</si>
  <si>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</si>
  <si>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</si>
  <si>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</si>
  <si>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</si>
  <si>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</si>
  <si>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</si>
  <si>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</si>
  <si>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</si>
  <si>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</si>
  <si>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</si>
  <si>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выдачу и обмен паспорта гражданина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</si>
  <si>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</si>
  <si>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</si>
  <si>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</si>
  <si>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</si>
  <si>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</si>
  <si>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</si>
  <si>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</si>
  <si>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Регулярные платежи за пользование недрами при пользовании недрами на территории Российской Федерации</t>
  </si>
  <si>
    <t>Плата за оказание услуг по присоединению объектов дорожного сервиса к автомобильным дорогам общего пользования</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</si>
  <si>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</si>
  <si>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</si>
  <si>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компенсации затрат государства</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</si>
  <si>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</si>
  <si>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</si>
  <si>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Российской Федерации о пожарной безопасности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</si>
  <si>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</si>
  <si>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</si>
  <si>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</si>
  <si>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</si>
  <si>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</si>
  <si>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Денежные взыскания (штрафы) за нарушение законодательства о налогах и сборах</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</si>
  <si>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</si>
  <si>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</si>
  <si>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</si>
  <si>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</si>
  <si>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</si>
  <si>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</si>
  <si>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субъектов Российской Федерации на оздоровление детей</t>
  </si>
  <si>
    <t>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</si>
  <si>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Субсидии бюджетам субъектов Российской Федерации на финансовое обеспечение мероприятий, направленных на проведение пренатальной (дородовой) диагностики нарушений развития ребенка</t>
  </si>
  <si>
    <t>Субсидии бюджетам на приобретение оборудования для быстровозводимых физкультурно-оздоровительных комплексов, включая металлоконструкции и металлоизделия</t>
  </si>
  <si>
    <t>Субсидии бюджетам на осуществление мероприятий по обеспечению жильем граждан Российской Федерации, проживающих в сельской местности</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</si>
  <si>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</si>
  <si>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</si>
  <si>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</si>
  <si>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</si>
  <si>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</si>
  <si>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</si>
  <si>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</si>
  <si>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поддержку экономически значимых региональных программ в области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</si>
  <si>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</si>
  <si>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</si>
  <si>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</si>
  <si>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</si>
  <si>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</si>
  <si>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</si>
  <si>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поддержку экономически значимых региональных программ в области животноводства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</si>
  <si>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</si>
  <si>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</si>
  <si>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</si>
  <si>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</si>
  <si>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</si>
  <si>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</si>
  <si>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субъектов Российской Федерации на поддержку начинающих фермеров</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</si>
  <si>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</si>
  <si>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</si>
  <si>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</si>
  <si>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</si>
  <si>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</si>
  <si>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</si>
  <si>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</si>
  <si>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</si>
  <si>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</si>
  <si>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поощрение лучших учителей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</si>
  <si>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</si>
  <si>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</si>
  <si>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приобретение специализированной лесопожарной техники и оборудования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</si>
  <si>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</si>
  <si>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</si>
  <si>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</si>
  <si>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</si>
  <si>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</si>
  <si>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</si>
  <si>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</si>
  <si>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</si>
  <si>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</si>
  <si>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</si>
  <si>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t>
  </si>
  <si>
    <t>Субсидии бюджетам субъектов Российской Федерации на государственную поддержку молодежного предпринимательства</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</si>
  <si>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</si>
  <si>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</si>
  <si>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</si>
  <si>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Субсидия бюджетам субъектов Российской Федерации на поддержку отрасли культуры</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</si>
  <si>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</si>
  <si>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</si>
  <si>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Субсидии бюджетам субъектов Российской Федерации на повышение продуктивности крупного рогатого скота молочного направления</t>
  </si>
  <si>
    <t>Субсидии бюджетам субъектов Российской Федерации на оказание содействия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</si>
  <si>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поддержку региональных проектов в сфере информационных технологий</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</si>
  <si>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</si>
  <si>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</si>
  <si>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</si>
  <si>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</si>
  <si>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</si>
  <si>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</si>
  <si>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</si>
  <si>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</si>
  <si>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</si>
  <si>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</si>
  <si>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</si>
  <si>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</si>
  <si>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</si>
  <si>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</si>
  <si>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</si>
  <si>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</si>
  <si>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</si>
  <si>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</si>
  <si>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</si>
  <si>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субъектов Российской Федерации на проведение Всероссийской сельскохозяйственной переписи в 2016 году</t>
  </si>
  <si>
    <t>Единая субвенция бюджетам субъектов Российской Федерации и бюджету г. Байконура</t>
  </si>
  <si>
    <t>Иные межбюджетные трансферты</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</si>
  <si>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</si>
  <si>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Межбюджетные трансферты, передаваемые бюджетам на премирование победителей Всероссийского конкурса на звание "Самое благоустроенное городское (сельское) поселение России"</t>
  </si>
  <si>
    <t>Межбюджетные трансферты, передаваемые бюджетам на реализацию программ и мероприятий по модернизации здравоохранения</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</si>
  <si>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</si>
  <si>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</si>
  <si>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</si>
  <si>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</si>
  <si>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</si>
  <si>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</si>
  <si>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</si>
  <si>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</si>
  <si>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</si>
  <si>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</si>
  <si>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(грант) комплексного развития региональных и муниципальных учреждений культуры</t>
  </si>
  <si>
    <t>Межбюджетные трансферты, передаваемые бюджетам субъектов Российской Федерации на государственную поддержку (грант) реализации лучших событийных региональных и межрегиональных проектов в рамках развития культурно-познавательного туризма</t>
  </si>
  <si>
    <t>Межбюджетные трансферты, передаваемые бюджетам субъектов Российской Федерации на финансовое обеспечение мероприятий, связанных с санаторно-курортным лечением отдельных категорий граждан в санаторно-курортных организациях, расположенных в Республике Крым и г. Севастополе</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</si>
  <si>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</si>
  <si>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</si>
  <si>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</si>
  <si>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</si>
  <si>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</si>
  <si>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Межбюджетные трансферты, передаваемые бюджетам субъектов Российской Федерации на компенсацию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</si>
  <si>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</si>
  <si>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</si>
  <si>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</si>
  <si>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в целях улучшения лекарственного обеспечения граждан</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</si>
  <si>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</si>
  <si>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</si>
  <si>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</si>
  <si>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</si>
  <si>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</si>
  <si>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</si>
  <si>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</si>
  <si>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</si>
  <si>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</si>
  <si>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</si>
  <si>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областного бюджета в 2014 - 2019 годах</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</si>
  <si>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</si>
  <si>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Единый сельскохозяйственный налог</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</si>
  <si>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</si>
  <si>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</si>
  <si>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государственную регистрацию договора о залоге транспортных средств, включая выдачу свидетельства,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 в части регистрации залога тракторов, самоходных дорожно-строительных машин и иных машин и прицепов к ним</t>
  </si>
  <si>
    <t>ЗАДОЛЖЕННОСТЬ И ПЕРЕРАСЧЕТЫ ПО ОТМЕНЕННЫМ НАЛОГАМ, СБОРАМ И ИНЫМ ОБЯЗАТЕЛЬНЫМ ПЛАТЕЖАМ</t>
  </si>
  <si>
    <t>Доходы от возмещения ущерба при возникновении страховых случаев</t>
  </si>
  <si>
    <t>ПРОЧИЕ НЕНАЛОГОВЫЕ ДОХОДЫ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</si>
  <si>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</si>
  <si>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</si>
  <si>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</si>
  <si>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</si>
  <si>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государственную поддержку (грант) больших, средних и малых городов - центров культуры и туризма</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</si>
  <si>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в организациях отдыха детей и их оздоровления, расположенных в Республике Крым и г. Севастополе</t>
  </si>
  <si>
    <t>Субсидии бюджетам на модернизацию региональных систем дошкольного образования</t>
  </si>
  <si>
    <t>ДОХОДЫ БЮДЖЕТА</t>
  </si>
  <si>
    <t>2014 год (исполнение)</t>
  </si>
  <si>
    <t>2015 год (исполнение)</t>
  </si>
  <si>
    <t>2016 год (оценка)</t>
  </si>
  <si>
    <t>2017 год (план)</t>
  </si>
  <si>
    <t>2018 год (план)</t>
  </si>
  <si>
    <t>2019 год (план)</t>
  </si>
  <si>
    <t>налоговые доходы</t>
  </si>
  <si>
    <t>неналоговые доходы</t>
  </si>
  <si>
    <t>Темп роста (2017 / 2016)</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</si>
</sst>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45">
    <font>
      <sz val="11"/>
      <color theme="1"/>
      <name val="Calibri"/>
      <family val="2"/>
    </font>
    <font>
      <sz val="11"/>
      <color indexed="8"/>
      <name val="Calibri"/>
      <family val="2"/>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0"/>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 fontId="2" fillId="0" borderId="1">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2" applyNumberFormat="0" applyAlignment="0" applyProtection="0"/>
    <xf numFmtId="0" fontId="27" fillId="27" borderId="3" applyNumberFormat="0" applyAlignment="0" applyProtection="0"/>
    <xf numFmtId="0" fontId="28" fillId="27" borderId="2"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0" fillId="0" borderId="10"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6">
    <xf numFmtId="0" fontId="0" fillId="0" borderId="0" xfId="0" applyFont="1" applyAlignment="1">
      <alignment/>
    </xf>
    <xf numFmtId="4" fontId="21" fillId="0" borderId="11" xfId="0" applyNumberFormat="1" applyFont="1" applyFill="1" applyBorder="1" applyAlignment="1">
      <alignment horizontal="center" vertical="center" wrapText="1" shrinkToFit="1"/>
    </xf>
    <xf numFmtId="0" fontId="21" fillId="0" borderId="11" xfId="0" applyNumberFormat="1" applyFont="1" applyFill="1" applyBorder="1" applyAlignment="1">
      <alignment horizontal="left" vertical="center" wrapText="1"/>
    </xf>
    <xf numFmtId="4" fontId="21" fillId="0" borderId="11"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4" fontId="22" fillId="0" borderId="11" xfId="0" applyNumberFormat="1" applyFont="1" applyFill="1" applyBorder="1" applyAlignment="1">
      <alignment horizontal="center" vertical="center" wrapText="1" shrinkToFit="1"/>
    </xf>
    <xf numFmtId="0" fontId="21" fillId="0" borderId="11" xfId="0" applyFont="1" applyFill="1" applyBorder="1" applyAlignment="1">
      <alignment horizontal="left" vertical="center" wrapText="1"/>
    </xf>
    <xf numFmtId="0" fontId="43" fillId="0" borderId="0" xfId="0" applyFont="1" applyFill="1" applyAlignment="1">
      <alignment horizontal="center" vertical="center" wrapText="1"/>
    </xf>
    <xf numFmtId="0" fontId="21" fillId="0" borderId="0" xfId="0" applyFont="1" applyFill="1" applyAlignment="1">
      <alignment horizontal="left" vertical="center" wrapText="1"/>
    </xf>
    <xf numFmtId="4" fontId="21" fillId="0" borderId="0" xfId="0" applyNumberFormat="1" applyFont="1" applyFill="1" applyAlignment="1">
      <alignment horizontal="center" vertical="center" wrapText="1"/>
    </xf>
    <xf numFmtId="0" fontId="21" fillId="0" borderId="0" xfId="0" applyFont="1" applyFill="1" applyAlignment="1">
      <alignment horizontal="center" vertical="center" wrapText="1"/>
    </xf>
    <xf numFmtId="0" fontId="21" fillId="0" borderId="12" xfId="0" applyFont="1" applyFill="1" applyBorder="1" applyAlignment="1">
      <alignment horizontal="center" vertical="center" wrapText="1"/>
    </xf>
    <xf numFmtId="4" fontId="21" fillId="0" borderId="0" xfId="0" applyNumberFormat="1" applyFont="1" applyFill="1" applyAlignment="1">
      <alignment horizontal="right" vertical="center" wrapText="1"/>
    </xf>
    <xf numFmtId="0" fontId="21" fillId="0" borderId="11" xfId="0" applyFont="1" applyFill="1" applyBorder="1" applyAlignment="1">
      <alignment horizontal="center" vertical="center" wrapText="1" shrinkToFit="1"/>
    </xf>
    <xf numFmtId="0" fontId="22" fillId="0" borderId="11" xfId="0" applyNumberFormat="1"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4" fontId="43" fillId="0" borderId="0" xfId="0" applyNumberFormat="1" applyFont="1" applyFill="1" applyAlignment="1">
      <alignment horizontal="center" vertical="center" wrapText="1"/>
    </xf>
    <xf numFmtId="0" fontId="43" fillId="0" borderId="0" xfId="0" applyNumberFormat="1" applyFont="1" applyFill="1" applyAlignment="1">
      <alignment horizontal="center" vertical="center" wrapText="1"/>
    </xf>
    <xf numFmtId="0" fontId="43" fillId="0" borderId="11" xfId="0" applyNumberFormat="1" applyFont="1" applyFill="1" applyBorder="1" applyAlignment="1">
      <alignment horizontal="left" vertical="center" wrapText="1"/>
    </xf>
    <xf numFmtId="0" fontId="43" fillId="0" borderId="11" xfId="0" applyNumberFormat="1" applyFont="1" applyFill="1" applyBorder="1" applyAlignment="1">
      <alignment horizontal="center" vertical="center" wrapText="1"/>
    </xf>
    <xf numFmtId="0" fontId="44" fillId="0" borderId="11" xfId="0" applyNumberFormat="1" applyFont="1" applyFill="1" applyBorder="1" applyAlignment="1">
      <alignment horizontal="left" vertical="center" wrapText="1"/>
    </xf>
    <xf numFmtId="0" fontId="44"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43" fillId="0" borderId="0" xfId="0" applyFont="1" applyFill="1" applyAlignment="1">
      <alignment horizontal="left" vertical="center" wrapText="1"/>
    </xf>
    <xf numFmtId="49" fontId="21" fillId="33" borderId="13" xfId="0" applyNumberFormat="1" applyFont="1" applyFill="1" applyBorder="1" applyAlignment="1">
      <alignment horizontal="center" vertical="center" wrapText="1" shrinkToFit="1"/>
    </xf>
    <xf numFmtId="4" fontId="21" fillId="33" borderId="13"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shrinkToFit="1"/>
    </xf>
    <xf numFmtId="0" fontId="22" fillId="10" borderId="11" xfId="0" applyNumberFormat="1" applyFont="1" applyFill="1" applyBorder="1" applyAlignment="1">
      <alignment horizontal="left" vertical="center" wrapText="1"/>
    </xf>
    <xf numFmtId="4" fontId="22" fillId="10" borderId="11" xfId="0" applyNumberFormat="1" applyFont="1" applyFill="1" applyBorder="1" applyAlignment="1">
      <alignment horizontal="center" vertical="center" wrapText="1" shrinkToFit="1"/>
    </xf>
    <xf numFmtId="0" fontId="22"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169" fontId="22" fillId="0" borderId="11" xfId="59" applyNumberFormat="1" applyFont="1" applyFill="1" applyBorder="1" applyAlignment="1">
      <alignment horizontal="center" vertical="center" wrapText="1" shrinkToFit="1"/>
    </xf>
    <xf numFmtId="169" fontId="22" fillId="10" borderId="11" xfId="59" applyNumberFormat="1" applyFont="1" applyFill="1" applyBorder="1" applyAlignment="1">
      <alignment horizontal="center" vertical="center" wrapText="1" shrinkToFit="1"/>
    </xf>
    <xf numFmtId="169" fontId="21" fillId="0" borderId="11" xfId="59" applyNumberFormat="1" applyFont="1" applyFill="1" applyBorder="1" applyAlignment="1">
      <alignment horizontal="center" vertical="center" wrapText="1" shrinkToFit="1"/>
    </xf>
    <xf numFmtId="169" fontId="22" fillId="0" borderId="11" xfId="59"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6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23"/>
  <sheetViews>
    <sheetView showGridLines="0" showZeros="0" tabSelected="1" zoomScalePageLayoutView="0" workbookViewId="0" topLeftCell="A1">
      <pane ySplit="4" topLeftCell="A5" activePane="bottomLeft" state="frozen"/>
      <selection pane="topLeft" activeCell="A1" sqref="A1"/>
      <selection pane="bottomLeft" activeCell="A1" sqref="A1:H1"/>
    </sheetView>
  </sheetViews>
  <sheetFormatPr defaultColWidth="9.140625" defaultRowHeight="15"/>
  <cols>
    <col min="1" max="1" width="64.00390625" style="24" customWidth="1"/>
    <col min="2" max="4" width="20.421875" style="8" customWidth="1"/>
    <col min="5" max="8" width="20.421875" style="10" customWidth="1"/>
    <col min="9" max="9" width="19.8515625" style="8" bestFit="1" customWidth="1"/>
    <col min="10" max="11" width="21.140625" style="8" customWidth="1"/>
    <col min="12" max="12" width="20.8515625" style="8" customWidth="1"/>
    <col min="13" max="16384" width="9.140625" style="8" customWidth="1"/>
  </cols>
  <sheetData>
    <row r="1" spans="1:8" ht="19.5" customHeight="1">
      <c r="A1" s="30" t="s">
        <v>203</v>
      </c>
      <c r="B1" s="30"/>
      <c r="C1" s="30"/>
      <c r="D1" s="30"/>
      <c r="E1" s="30"/>
      <c r="F1" s="30"/>
      <c r="G1" s="30"/>
      <c r="H1" s="30"/>
    </row>
    <row r="2" spans="1:8" ht="12.75">
      <c r="A2" s="9"/>
      <c r="B2" s="10"/>
      <c r="C2" s="10"/>
      <c r="D2" s="11"/>
      <c r="E2" s="12"/>
      <c r="F2" s="31"/>
      <c r="H2" s="13" t="s">
        <v>42</v>
      </c>
    </row>
    <row r="3" spans="1:8" ht="37.5" customHeight="1">
      <c r="A3" s="25" t="s">
        <v>0</v>
      </c>
      <c r="B3" s="25" t="s">
        <v>220</v>
      </c>
      <c r="C3" s="25" t="s">
        <v>221</v>
      </c>
      <c r="D3" s="25" t="s">
        <v>222</v>
      </c>
      <c r="E3" s="26" t="s">
        <v>223</v>
      </c>
      <c r="F3" s="26" t="s">
        <v>228</v>
      </c>
      <c r="G3" s="26" t="s">
        <v>224</v>
      </c>
      <c r="H3" s="26" t="s">
        <v>225</v>
      </c>
    </row>
    <row r="4" spans="1:8" ht="16.5" customHeight="1">
      <c r="A4" s="14">
        <v>1</v>
      </c>
      <c r="B4" s="14">
        <v>2</v>
      </c>
      <c r="C4" s="14">
        <v>3</v>
      </c>
      <c r="D4" s="14">
        <v>4</v>
      </c>
      <c r="E4" s="14">
        <v>5</v>
      </c>
      <c r="F4" s="14">
        <v>6</v>
      </c>
      <c r="G4" s="14">
        <v>7</v>
      </c>
      <c r="H4" s="14">
        <v>8</v>
      </c>
    </row>
    <row r="5" spans="1:9" ht="30" customHeight="1">
      <c r="A5" s="27" t="s">
        <v>219</v>
      </c>
      <c r="B5" s="6">
        <f aca="true" t="shared" si="0" ref="B5:H5">B6+B92</f>
        <v>40000825711</v>
      </c>
      <c r="C5" s="6">
        <f t="shared" si="0"/>
        <v>42791654855.93001</v>
      </c>
      <c r="D5" s="6">
        <f t="shared" si="0"/>
        <v>49498588470.42</v>
      </c>
      <c r="E5" s="6">
        <f t="shared" si="0"/>
        <v>39545343884</v>
      </c>
      <c r="F5" s="32">
        <f>E5/D5</f>
        <v>0.7989186178032534</v>
      </c>
      <c r="G5" s="6">
        <f t="shared" si="0"/>
        <v>41163839084</v>
      </c>
      <c r="H5" s="6">
        <f t="shared" si="0"/>
        <v>41493935784</v>
      </c>
      <c r="I5" s="17"/>
    </row>
    <row r="6" spans="1:12" ht="22.5" customHeight="1">
      <c r="A6" s="15" t="s">
        <v>1</v>
      </c>
      <c r="B6" s="6">
        <v>19562539599.97</v>
      </c>
      <c r="C6" s="6">
        <v>19100773421.45</v>
      </c>
      <c r="D6" s="16">
        <v>22335854000</v>
      </c>
      <c r="E6" s="6">
        <v>23242192000</v>
      </c>
      <c r="F6" s="32">
        <f aca="true" t="shared" si="1" ref="F6:F69">E6/D6</f>
        <v>1.0405777186759906</v>
      </c>
      <c r="G6" s="6">
        <v>24423258000</v>
      </c>
      <c r="H6" s="6">
        <v>24775453000</v>
      </c>
      <c r="I6" s="17"/>
      <c r="J6" s="17"/>
      <c r="K6" s="17"/>
      <c r="L6" s="17"/>
    </row>
    <row r="7" spans="1:12" ht="18" customHeight="1">
      <c r="A7" s="28" t="s">
        <v>226</v>
      </c>
      <c r="B7" s="29">
        <f aca="true" t="shared" si="2" ref="B7:H7">B8+B11+B22+B25+B29+B32+B52</f>
        <v>18776306768.3</v>
      </c>
      <c r="C7" s="29">
        <f t="shared" si="2"/>
        <v>18224277860.37</v>
      </c>
      <c r="D7" s="29">
        <f t="shared" si="2"/>
        <v>21704411000</v>
      </c>
      <c r="E7" s="29">
        <f t="shared" si="2"/>
        <v>22592305000</v>
      </c>
      <c r="F7" s="33">
        <f t="shared" si="1"/>
        <v>1.0409084586538653</v>
      </c>
      <c r="G7" s="29">
        <f t="shared" si="2"/>
        <v>23774213000</v>
      </c>
      <c r="H7" s="29">
        <f t="shared" si="2"/>
        <v>24156416000</v>
      </c>
      <c r="I7" s="17"/>
      <c r="J7" s="17"/>
      <c r="K7" s="17"/>
      <c r="L7" s="17"/>
    </row>
    <row r="8" spans="1:14" ht="24.75" customHeight="1">
      <c r="A8" s="15" t="s">
        <v>2</v>
      </c>
      <c r="B8" s="6">
        <v>11976764541.38</v>
      </c>
      <c r="C8" s="6">
        <v>11029187226.46</v>
      </c>
      <c r="D8" s="6">
        <v>13056815000</v>
      </c>
      <c r="E8" s="6">
        <v>13406295000</v>
      </c>
      <c r="F8" s="32">
        <f t="shared" si="1"/>
        <v>1.026766098776769</v>
      </c>
      <c r="G8" s="6">
        <v>13813313000</v>
      </c>
      <c r="H8" s="6">
        <v>14035202000</v>
      </c>
      <c r="J8" s="17"/>
      <c r="K8" s="17"/>
      <c r="L8" s="17"/>
      <c r="N8" s="18"/>
    </row>
    <row r="9" spans="1:12" ht="25.5" customHeight="1">
      <c r="A9" s="2" t="s">
        <v>3</v>
      </c>
      <c r="B9" s="1">
        <v>4198656265.99</v>
      </c>
      <c r="C9" s="1">
        <v>3118193178.39</v>
      </c>
      <c r="D9" s="1">
        <v>4800401000</v>
      </c>
      <c r="E9" s="1">
        <v>4824403000</v>
      </c>
      <c r="F9" s="34">
        <f t="shared" si="1"/>
        <v>1.0049999989584204</v>
      </c>
      <c r="G9" s="1">
        <v>4932786000</v>
      </c>
      <c r="H9" s="1">
        <v>4933459000</v>
      </c>
      <c r="J9" s="17"/>
      <c r="K9" s="17"/>
      <c r="L9" s="17"/>
    </row>
    <row r="10" spans="1:8" ht="24.75" customHeight="1">
      <c r="A10" s="2" t="s">
        <v>4</v>
      </c>
      <c r="B10" s="1">
        <v>7778108275.39</v>
      </c>
      <c r="C10" s="1">
        <v>7910994048.07</v>
      </c>
      <c r="D10" s="1">
        <v>8256414000</v>
      </c>
      <c r="E10" s="1">
        <v>8581892000</v>
      </c>
      <c r="F10" s="34">
        <f t="shared" si="1"/>
        <v>1.0394212305729824</v>
      </c>
      <c r="G10" s="1">
        <v>8880527000</v>
      </c>
      <c r="H10" s="1">
        <v>9101743000</v>
      </c>
    </row>
    <row r="11" spans="1:8" ht="34.5" customHeight="1">
      <c r="A11" s="15" t="s">
        <v>5</v>
      </c>
      <c r="B11" s="6">
        <v>2356949962.43</v>
      </c>
      <c r="C11" s="6">
        <v>2780779223.48</v>
      </c>
      <c r="D11" s="6">
        <v>3729525000</v>
      </c>
      <c r="E11" s="6">
        <v>4050454000</v>
      </c>
      <c r="F11" s="32">
        <f t="shared" si="1"/>
        <v>1.0860509046058144</v>
      </c>
      <c r="G11" s="6">
        <v>4402778000</v>
      </c>
      <c r="H11" s="6">
        <v>4524164000</v>
      </c>
    </row>
    <row r="12" spans="1:8" ht="60.75" customHeight="1">
      <c r="A12" s="2" t="s">
        <v>204</v>
      </c>
      <c r="B12" s="4"/>
      <c r="C12" s="1">
        <v>54080.59</v>
      </c>
      <c r="D12" s="6"/>
      <c r="E12" s="6"/>
      <c r="F12" s="32"/>
      <c r="G12" s="6"/>
      <c r="H12" s="6"/>
    </row>
    <row r="13" spans="1:8" ht="85.5" customHeight="1">
      <c r="A13" s="2" t="s">
        <v>76</v>
      </c>
      <c r="B13" s="1">
        <v>-2919.68</v>
      </c>
      <c r="C13" s="1">
        <v>-5598.67</v>
      </c>
      <c r="D13" s="6"/>
      <c r="E13" s="6"/>
      <c r="F13" s="32"/>
      <c r="G13" s="6"/>
      <c r="H13" s="6"/>
    </row>
    <row r="14" spans="1:8" ht="27" customHeight="1">
      <c r="A14" s="2" t="s">
        <v>6</v>
      </c>
      <c r="B14" s="1">
        <v>557711322.59</v>
      </c>
      <c r="C14" s="1">
        <v>630935187.88</v>
      </c>
      <c r="D14" s="1">
        <v>634280000</v>
      </c>
      <c r="E14" s="1">
        <v>645888000</v>
      </c>
      <c r="F14" s="34">
        <f t="shared" si="1"/>
        <v>1.0183010657753673</v>
      </c>
      <c r="G14" s="1">
        <v>675888000</v>
      </c>
      <c r="H14" s="1">
        <v>676098000</v>
      </c>
    </row>
    <row r="15" spans="1:8" ht="107.25" customHeight="1">
      <c r="A15" s="2" t="s">
        <v>58</v>
      </c>
      <c r="B15" s="1">
        <v>207847352</v>
      </c>
      <c r="C15" s="1">
        <v>236907287.63</v>
      </c>
      <c r="D15" s="1">
        <v>308099000</v>
      </c>
      <c r="E15" s="1">
        <v>334720000</v>
      </c>
      <c r="F15" s="34">
        <f t="shared" si="1"/>
        <v>1.0864040454529227</v>
      </c>
      <c r="G15" s="1">
        <v>364720000</v>
      </c>
      <c r="H15" s="1">
        <v>364720000</v>
      </c>
    </row>
    <row r="16" spans="1:8" ht="36.75" customHeight="1">
      <c r="A16" s="2" t="s">
        <v>44</v>
      </c>
      <c r="B16" s="1">
        <v>3121811</v>
      </c>
      <c r="C16" s="1">
        <v>9687084</v>
      </c>
      <c r="D16" s="1">
        <v>20923000</v>
      </c>
      <c r="E16" s="1">
        <v>43701000</v>
      </c>
      <c r="F16" s="34">
        <f t="shared" si="1"/>
        <v>2.088658414185346</v>
      </c>
      <c r="G16" s="1">
        <v>43701000</v>
      </c>
      <c r="H16" s="1">
        <v>43701000</v>
      </c>
    </row>
    <row r="17" spans="1:8" ht="60" customHeight="1">
      <c r="A17" s="2" t="s">
        <v>48</v>
      </c>
      <c r="B17" s="1">
        <v>605508852.27</v>
      </c>
      <c r="C17" s="1">
        <v>663950910.25</v>
      </c>
      <c r="D17" s="1">
        <v>914340000</v>
      </c>
      <c r="E17" s="1">
        <v>1238145000</v>
      </c>
      <c r="F17" s="34">
        <f t="shared" si="1"/>
        <v>1.3541406916464336</v>
      </c>
      <c r="G17" s="1">
        <v>1294893000</v>
      </c>
      <c r="H17" s="1">
        <v>1342372000</v>
      </c>
    </row>
    <row r="18" spans="1:8" ht="72.75" customHeight="1">
      <c r="A18" s="2" t="s">
        <v>49</v>
      </c>
      <c r="B18" s="1">
        <v>13639209.81</v>
      </c>
      <c r="C18" s="1">
        <v>17986895.24</v>
      </c>
      <c r="D18" s="1">
        <v>13108000</v>
      </c>
      <c r="E18" s="1">
        <v>13670000</v>
      </c>
      <c r="F18" s="34">
        <f t="shared" si="1"/>
        <v>1.0428745804089106</v>
      </c>
      <c r="G18" s="1">
        <v>13670000</v>
      </c>
      <c r="H18" s="1">
        <v>13670000</v>
      </c>
    </row>
    <row r="19" spans="1:8" ht="57" customHeight="1">
      <c r="A19" s="2" t="s">
        <v>53</v>
      </c>
      <c r="B19" s="1">
        <v>1037306398.95</v>
      </c>
      <c r="C19" s="1">
        <v>1308063251.75</v>
      </c>
      <c r="D19" s="1">
        <v>1978775000</v>
      </c>
      <c r="E19" s="1">
        <v>1921822000</v>
      </c>
      <c r="F19" s="34">
        <f t="shared" si="1"/>
        <v>0.9712180515723111</v>
      </c>
      <c r="G19" s="1">
        <v>2009906000</v>
      </c>
      <c r="H19" s="1">
        <v>2083603000</v>
      </c>
    </row>
    <row r="20" spans="1:8" ht="63" customHeight="1">
      <c r="A20" s="2" t="s">
        <v>50</v>
      </c>
      <c r="B20" s="1">
        <v>-52105318.23</v>
      </c>
      <c r="C20" s="1">
        <v>-85395396.7</v>
      </c>
      <c r="D20" s="1">
        <v>-140000000</v>
      </c>
      <c r="E20" s="1">
        <v>-147492000</v>
      </c>
      <c r="F20" s="34">
        <f t="shared" si="1"/>
        <v>1.0535142857142856</v>
      </c>
      <c r="G20" s="1">
        <v>0</v>
      </c>
      <c r="H20" s="1">
        <v>0</v>
      </c>
    </row>
    <row r="21" spans="1:8" ht="81" customHeight="1">
      <c r="A21" s="2" t="s">
        <v>75</v>
      </c>
      <c r="B21" s="1">
        <v>-16076746.28</v>
      </c>
      <c r="C21" s="1">
        <v>-1404478.49</v>
      </c>
      <c r="D21" s="1"/>
      <c r="E21" s="1"/>
      <c r="F21" s="34"/>
      <c r="G21" s="1"/>
      <c r="H21" s="1"/>
    </row>
    <row r="22" spans="1:8" ht="19.5" customHeight="1">
      <c r="A22" s="15" t="s">
        <v>45</v>
      </c>
      <c r="B22" s="6">
        <v>1213227831.1</v>
      </c>
      <c r="C22" s="6">
        <v>1306844953.55</v>
      </c>
      <c r="D22" s="6">
        <v>1442390000</v>
      </c>
      <c r="E22" s="6">
        <v>1518620000</v>
      </c>
      <c r="F22" s="32">
        <f t="shared" si="1"/>
        <v>1.0528497840389908</v>
      </c>
      <c r="G22" s="6">
        <v>1635002000</v>
      </c>
      <c r="H22" s="6">
        <v>1650436000</v>
      </c>
    </row>
    <row r="23" spans="1:8" ht="32.25" customHeight="1">
      <c r="A23" s="19" t="s">
        <v>46</v>
      </c>
      <c r="B23" s="1">
        <v>1213137205.51</v>
      </c>
      <c r="C23" s="1">
        <v>1306352257.4</v>
      </c>
      <c r="D23" s="1">
        <v>1442185000</v>
      </c>
      <c r="E23" s="1">
        <v>1518620000</v>
      </c>
      <c r="F23" s="34">
        <f t="shared" si="1"/>
        <v>1.0529994418191841</v>
      </c>
      <c r="G23" s="1">
        <v>1635002000</v>
      </c>
      <c r="H23" s="1">
        <v>1650436000</v>
      </c>
    </row>
    <row r="24" spans="1:8" ht="17.25" customHeight="1">
      <c r="A24" s="19" t="s">
        <v>205</v>
      </c>
      <c r="B24" s="20">
        <v>90625.59</v>
      </c>
      <c r="C24" s="1">
        <v>492696.15</v>
      </c>
      <c r="D24" s="1">
        <v>205000</v>
      </c>
      <c r="E24" s="1"/>
      <c r="F24" s="34">
        <f t="shared" si="1"/>
        <v>0</v>
      </c>
      <c r="G24" s="1"/>
      <c r="H24" s="1"/>
    </row>
    <row r="25" spans="1:8" ht="18.75" customHeight="1">
      <c r="A25" s="15" t="s">
        <v>7</v>
      </c>
      <c r="B25" s="6">
        <v>3149799418.58</v>
      </c>
      <c r="C25" s="6">
        <v>3006298150.09</v>
      </c>
      <c r="D25" s="6">
        <v>3351022000</v>
      </c>
      <c r="E25" s="6">
        <v>3481272000</v>
      </c>
      <c r="F25" s="32">
        <f t="shared" si="1"/>
        <v>1.0388687391488327</v>
      </c>
      <c r="G25" s="6">
        <v>3786948000</v>
      </c>
      <c r="H25" s="6">
        <v>3810242000</v>
      </c>
    </row>
    <row r="26" spans="1:9" ht="19.5" customHeight="1">
      <c r="A26" s="2" t="s">
        <v>8</v>
      </c>
      <c r="B26" s="1">
        <v>2432765547.87</v>
      </c>
      <c r="C26" s="1">
        <v>2176959295.77</v>
      </c>
      <c r="D26" s="1">
        <v>2571038000</v>
      </c>
      <c r="E26" s="1">
        <v>2621247000</v>
      </c>
      <c r="F26" s="34">
        <f t="shared" si="1"/>
        <v>1.0195286884130068</v>
      </c>
      <c r="G26" s="1">
        <v>2832162000</v>
      </c>
      <c r="H26" s="1">
        <v>2749704000</v>
      </c>
      <c r="I26" s="17"/>
    </row>
    <row r="27" spans="1:8" ht="19.5" customHeight="1">
      <c r="A27" s="2" t="s">
        <v>9</v>
      </c>
      <c r="B27" s="1">
        <v>713494582.97</v>
      </c>
      <c r="C27" s="1">
        <v>822814591.21</v>
      </c>
      <c r="D27" s="1">
        <v>771884000</v>
      </c>
      <c r="E27" s="1">
        <v>852231000</v>
      </c>
      <c r="F27" s="34">
        <f t="shared" si="1"/>
        <v>1.1040920656471698</v>
      </c>
      <c r="G27" s="1">
        <v>946992000</v>
      </c>
      <c r="H27" s="1">
        <v>1052744000</v>
      </c>
    </row>
    <row r="28" spans="1:8" ht="19.5" customHeight="1">
      <c r="A28" s="2" t="s">
        <v>39</v>
      </c>
      <c r="B28" s="1">
        <v>3539287.74</v>
      </c>
      <c r="C28" s="1">
        <v>6524263.11</v>
      </c>
      <c r="D28" s="1">
        <v>8100000</v>
      </c>
      <c r="E28" s="1">
        <v>7794000</v>
      </c>
      <c r="F28" s="34">
        <f t="shared" si="1"/>
        <v>0.9622222222222222</v>
      </c>
      <c r="G28" s="1">
        <v>7794000</v>
      </c>
      <c r="H28" s="1">
        <v>7794000</v>
      </c>
    </row>
    <row r="29" spans="1:8" ht="42" customHeight="1">
      <c r="A29" s="15" t="s">
        <v>10</v>
      </c>
      <c r="B29" s="6">
        <v>23959854.33</v>
      </c>
      <c r="C29" s="6">
        <v>19772135.84</v>
      </c>
      <c r="D29" s="6">
        <v>18010000</v>
      </c>
      <c r="E29" s="6">
        <v>14380000</v>
      </c>
      <c r="F29" s="32">
        <f t="shared" si="1"/>
        <v>0.7984453081621321</v>
      </c>
      <c r="G29" s="6">
        <v>14674000</v>
      </c>
      <c r="H29" s="6">
        <v>14777000</v>
      </c>
    </row>
    <row r="30" spans="1:8" ht="21.75" customHeight="1">
      <c r="A30" s="2" t="s">
        <v>11</v>
      </c>
      <c r="B30" s="1">
        <v>22953533.5</v>
      </c>
      <c r="C30" s="1">
        <v>19170365.24</v>
      </c>
      <c r="D30" s="1">
        <v>17219000</v>
      </c>
      <c r="E30" s="1">
        <v>13805000</v>
      </c>
      <c r="F30" s="34">
        <f t="shared" si="1"/>
        <v>0.8017306463789999</v>
      </c>
      <c r="G30" s="1">
        <v>14099000</v>
      </c>
      <c r="H30" s="1">
        <v>14202000</v>
      </c>
    </row>
    <row r="31" spans="1:8" ht="34.5" customHeight="1">
      <c r="A31" s="2" t="s">
        <v>12</v>
      </c>
      <c r="B31" s="1">
        <v>1006320.83</v>
      </c>
      <c r="C31" s="1">
        <v>601770.6</v>
      </c>
      <c r="D31" s="1">
        <v>791000</v>
      </c>
      <c r="E31" s="1">
        <v>575000</v>
      </c>
      <c r="F31" s="34">
        <f t="shared" si="1"/>
        <v>0.7269279393173198</v>
      </c>
      <c r="G31" s="1">
        <v>575000</v>
      </c>
      <c r="H31" s="1">
        <v>575000</v>
      </c>
    </row>
    <row r="32" spans="1:8" ht="19.5" customHeight="1">
      <c r="A32" s="15" t="s">
        <v>13</v>
      </c>
      <c r="B32" s="6">
        <v>55524548.57</v>
      </c>
      <c r="C32" s="6">
        <v>81487987.14</v>
      </c>
      <c r="D32" s="6">
        <v>106649000</v>
      </c>
      <c r="E32" s="6">
        <v>121284000</v>
      </c>
      <c r="F32" s="32">
        <f t="shared" si="1"/>
        <v>1.1372258530319084</v>
      </c>
      <c r="G32" s="6">
        <v>121498000</v>
      </c>
      <c r="H32" s="6">
        <v>121595000</v>
      </c>
    </row>
    <row r="33" spans="1:8" ht="63.75" customHeight="1">
      <c r="A33" s="2" t="s">
        <v>59</v>
      </c>
      <c r="B33" s="4"/>
      <c r="C33" s="1">
        <v>121405</v>
      </c>
      <c r="D33" s="1">
        <v>211000</v>
      </c>
      <c r="E33" s="1">
        <v>120000</v>
      </c>
      <c r="F33" s="34">
        <f t="shared" si="1"/>
        <v>0.5687203791469194</v>
      </c>
      <c r="G33" s="1">
        <v>120000</v>
      </c>
      <c r="H33" s="1">
        <v>120000</v>
      </c>
    </row>
    <row r="34" spans="1:8" ht="75.75" customHeight="1">
      <c r="A34" s="2" t="s">
        <v>55</v>
      </c>
      <c r="B34" s="4"/>
      <c r="C34" s="1">
        <v>228578.5</v>
      </c>
      <c r="D34" s="1">
        <v>250000</v>
      </c>
      <c r="E34" s="1">
        <v>315000</v>
      </c>
      <c r="F34" s="34">
        <f t="shared" si="1"/>
        <v>1.26</v>
      </c>
      <c r="G34" s="1">
        <v>317000</v>
      </c>
      <c r="H34" s="1">
        <v>318000</v>
      </c>
    </row>
    <row r="35" spans="1:8" ht="42" customHeight="1">
      <c r="A35" s="2" t="s">
        <v>60</v>
      </c>
      <c r="B35" s="4"/>
      <c r="C35" s="1">
        <v>16931058.64</v>
      </c>
      <c r="D35" s="1">
        <v>49100000</v>
      </c>
      <c r="E35" s="1">
        <v>60000000</v>
      </c>
      <c r="F35" s="34">
        <f t="shared" si="1"/>
        <v>1.2219959266802445</v>
      </c>
      <c r="G35" s="1">
        <v>60000000</v>
      </c>
      <c r="H35" s="1">
        <v>60000000</v>
      </c>
    </row>
    <row r="36" spans="1:8" ht="53.25" customHeight="1">
      <c r="A36" s="2" t="s">
        <v>16</v>
      </c>
      <c r="B36" s="1">
        <v>42705853.45</v>
      </c>
      <c r="C36" s="1">
        <v>39198818</v>
      </c>
      <c r="D36" s="1">
        <v>40706000</v>
      </c>
      <c r="E36" s="1">
        <v>43250000</v>
      </c>
      <c r="F36" s="34">
        <f t="shared" si="1"/>
        <v>1.0624969291996267</v>
      </c>
      <c r="G36" s="1">
        <v>43250000</v>
      </c>
      <c r="H36" s="1">
        <v>43250000</v>
      </c>
    </row>
    <row r="37" spans="1:8" ht="40.5" customHeight="1">
      <c r="A37" s="2" t="s">
        <v>56</v>
      </c>
      <c r="B37" s="4"/>
      <c r="C37" s="1">
        <v>314015</v>
      </c>
      <c r="D37" s="1">
        <v>560000</v>
      </c>
      <c r="E37" s="1">
        <v>410000</v>
      </c>
      <c r="F37" s="34">
        <f t="shared" si="1"/>
        <v>0.7321428571428571</v>
      </c>
      <c r="G37" s="1">
        <v>410000</v>
      </c>
      <c r="H37" s="1">
        <v>410000</v>
      </c>
    </row>
    <row r="38" spans="1:8" ht="62.25" customHeight="1">
      <c r="A38" s="2" t="s">
        <v>14</v>
      </c>
      <c r="B38" s="1">
        <v>156295.12</v>
      </c>
      <c r="C38" s="1">
        <v>157200</v>
      </c>
      <c r="D38" s="1">
        <v>110000</v>
      </c>
      <c r="E38" s="1">
        <v>170000</v>
      </c>
      <c r="F38" s="34">
        <f t="shared" si="1"/>
        <v>1.5454545454545454</v>
      </c>
      <c r="G38" s="1">
        <v>171000</v>
      </c>
      <c r="H38" s="1">
        <v>172000</v>
      </c>
    </row>
    <row r="39" spans="1:8" ht="42" customHeight="1">
      <c r="A39" s="2" t="s">
        <v>43</v>
      </c>
      <c r="B39" s="1">
        <v>139900</v>
      </c>
      <c r="C39" s="1">
        <v>313428</v>
      </c>
      <c r="D39" s="1">
        <v>161000</v>
      </c>
      <c r="E39" s="1">
        <v>162000</v>
      </c>
      <c r="F39" s="34">
        <f t="shared" si="1"/>
        <v>1.0062111801242235</v>
      </c>
      <c r="G39" s="1">
        <v>163000</v>
      </c>
      <c r="H39" s="1">
        <v>164000</v>
      </c>
    </row>
    <row r="40" spans="1:8" ht="69" customHeight="1">
      <c r="A40" s="2" t="s">
        <v>15</v>
      </c>
      <c r="B40" s="1">
        <v>105200</v>
      </c>
      <c r="C40" s="1">
        <v>105050</v>
      </c>
      <c r="D40" s="1">
        <v>66000</v>
      </c>
      <c r="E40" s="1">
        <v>137000</v>
      </c>
      <c r="F40" s="34">
        <f t="shared" si="1"/>
        <v>2.0757575757575757</v>
      </c>
      <c r="G40" s="1">
        <v>137000</v>
      </c>
      <c r="H40" s="1">
        <v>137000</v>
      </c>
    </row>
    <row r="41" spans="1:8" ht="135" customHeight="1">
      <c r="A41" s="2" t="s">
        <v>69</v>
      </c>
      <c r="B41" s="1">
        <v>10282200</v>
      </c>
      <c r="C41" s="1">
        <v>15351334</v>
      </c>
      <c r="D41" s="1">
        <v>13150000</v>
      </c>
      <c r="E41" s="1">
        <v>15000000</v>
      </c>
      <c r="F41" s="34">
        <f t="shared" si="1"/>
        <v>1.1406844106463878</v>
      </c>
      <c r="G41" s="1">
        <v>15100000</v>
      </c>
      <c r="H41" s="1">
        <v>15150000</v>
      </c>
    </row>
    <row r="42" spans="1:8" ht="104.25" customHeight="1">
      <c r="A42" s="2" t="s">
        <v>206</v>
      </c>
      <c r="B42" s="4"/>
      <c r="C42" s="1">
        <v>900</v>
      </c>
      <c r="D42" s="1"/>
      <c r="E42" s="1"/>
      <c r="F42" s="34"/>
      <c r="G42" s="1"/>
      <c r="H42" s="1"/>
    </row>
    <row r="43" spans="1:8" ht="72.75" customHeight="1">
      <c r="A43" s="2" t="s">
        <v>17</v>
      </c>
      <c r="B43" s="1">
        <v>593400</v>
      </c>
      <c r="C43" s="1">
        <v>627600</v>
      </c>
      <c r="D43" s="1">
        <v>893000</v>
      </c>
      <c r="E43" s="1">
        <v>938000</v>
      </c>
      <c r="F43" s="34">
        <f t="shared" si="1"/>
        <v>1.0503919372900337</v>
      </c>
      <c r="G43" s="1">
        <v>985000</v>
      </c>
      <c r="H43" s="1">
        <v>1034000</v>
      </c>
    </row>
    <row r="44" spans="1:8" ht="66.75" customHeight="1">
      <c r="A44" s="2" t="s">
        <v>47</v>
      </c>
      <c r="B44" s="1">
        <v>283000</v>
      </c>
      <c r="C44" s="1">
        <v>281000</v>
      </c>
      <c r="D44" s="1">
        <v>252000</v>
      </c>
      <c r="E44" s="1">
        <v>252000</v>
      </c>
      <c r="F44" s="34">
        <f t="shared" si="1"/>
        <v>1</v>
      </c>
      <c r="G44" s="1">
        <v>260000</v>
      </c>
      <c r="H44" s="1">
        <v>270000</v>
      </c>
    </row>
    <row r="45" spans="1:8" ht="75" customHeight="1">
      <c r="A45" s="7" t="s">
        <v>72</v>
      </c>
      <c r="B45" s="5"/>
      <c r="C45" s="1">
        <v>0</v>
      </c>
      <c r="D45" s="1">
        <v>71000</v>
      </c>
      <c r="E45" s="1">
        <v>100000</v>
      </c>
      <c r="F45" s="34">
        <f t="shared" si="1"/>
        <v>1.408450704225352</v>
      </c>
      <c r="G45" s="1">
        <v>120000</v>
      </c>
      <c r="H45" s="1">
        <v>120000</v>
      </c>
    </row>
    <row r="46" spans="1:8" ht="57.75" customHeight="1">
      <c r="A46" s="7" t="s">
        <v>207</v>
      </c>
      <c r="B46" s="1">
        <v>464800</v>
      </c>
      <c r="C46" s="1">
        <v>1250</v>
      </c>
      <c r="D46" s="1"/>
      <c r="E46" s="1"/>
      <c r="F46" s="34"/>
      <c r="G46" s="1"/>
      <c r="H46" s="1"/>
    </row>
    <row r="47" spans="1:8" ht="38.25" customHeight="1">
      <c r="A47" s="2" t="s">
        <v>51</v>
      </c>
      <c r="B47" s="1">
        <v>27000</v>
      </c>
      <c r="C47" s="1">
        <v>25000</v>
      </c>
      <c r="D47" s="1">
        <v>40000</v>
      </c>
      <c r="E47" s="1">
        <v>15000</v>
      </c>
      <c r="F47" s="34">
        <f t="shared" si="1"/>
        <v>0.375</v>
      </c>
      <c r="G47" s="1">
        <v>50000</v>
      </c>
      <c r="H47" s="1">
        <v>35000</v>
      </c>
    </row>
    <row r="48" spans="1:8" ht="86.25" customHeight="1">
      <c r="A48" s="2" t="s">
        <v>208</v>
      </c>
      <c r="B48" s="1">
        <v>75400</v>
      </c>
      <c r="C48" s="1"/>
      <c r="D48" s="1"/>
      <c r="E48" s="1"/>
      <c r="F48" s="34"/>
      <c r="G48" s="1"/>
      <c r="H48" s="1"/>
    </row>
    <row r="49" spans="1:8" ht="67.5" customHeight="1">
      <c r="A49" s="2" t="s">
        <v>61</v>
      </c>
      <c r="B49" s="1">
        <v>636000</v>
      </c>
      <c r="C49" s="1">
        <v>1468850</v>
      </c>
      <c r="D49" s="1">
        <v>419000</v>
      </c>
      <c r="E49" s="1">
        <v>50000</v>
      </c>
      <c r="F49" s="34">
        <f t="shared" si="1"/>
        <v>0.11933174224343675</v>
      </c>
      <c r="G49" s="1">
        <v>50000</v>
      </c>
      <c r="H49" s="1">
        <v>50000</v>
      </c>
    </row>
    <row r="50" spans="1:8" ht="81.75" customHeight="1">
      <c r="A50" s="2" t="s">
        <v>52</v>
      </c>
      <c r="B50" s="1">
        <v>55500</v>
      </c>
      <c r="C50" s="1">
        <v>112500</v>
      </c>
      <c r="D50" s="1">
        <v>100000</v>
      </c>
      <c r="E50" s="1">
        <v>55000</v>
      </c>
      <c r="F50" s="34">
        <f t="shared" si="1"/>
        <v>0.55</v>
      </c>
      <c r="G50" s="1">
        <v>55000</v>
      </c>
      <c r="H50" s="1">
        <v>55000</v>
      </c>
    </row>
    <row r="51" spans="1:8" ht="66.75" customHeight="1">
      <c r="A51" s="21" t="s">
        <v>54</v>
      </c>
      <c r="B51" s="22"/>
      <c r="C51" s="1">
        <v>6250000</v>
      </c>
      <c r="D51" s="1">
        <v>560000</v>
      </c>
      <c r="E51" s="1">
        <v>310000</v>
      </c>
      <c r="F51" s="34">
        <f t="shared" si="1"/>
        <v>0.5535714285714286</v>
      </c>
      <c r="G51" s="1">
        <v>310000</v>
      </c>
      <c r="H51" s="1">
        <v>310000</v>
      </c>
    </row>
    <row r="52" spans="1:8" ht="27.75" customHeight="1">
      <c r="A52" s="15" t="s">
        <v>209</v>
      </c>
      <c r="B52" s="6">
        <v>80611.91</v>
      </c>
      <c r="C52" s="6">
        <v>-91816.19</v>
      </c>
      <c r="D52" s="1"/>
      <c r="E52" s="1"/>
      <c r="F52" s="34"/>
      <c r="G52" s="1"/>
      <c r="H52" s="1"/>
    </row>
    <row r="53" spans="1:8" ht="27.75" customHeight="1">
      <c r="A53" s="28" t="s">
        <v>227</v>
      </c>
      <c r="B53" s="29">
        <f aca="true" t="shared" si="3" ref="B53:H53">B54+B62+B68+B73+B77+B78+B91</f>
        <v>786232831.6700001</v>
      </c>
      <c r="C53" s="29">
        <f t="shared" si="3"/>
        <v>876495561.0799999</v>
      </c>
      <c r="D53" s="29">
        <f t="shared" si="3"/>
        <v>631443000</v>
      </c>
      <c r="E53" s="29">
        <f t="shared" si="3"/>
        <v>649887000</v>
      </c>
      <c r="F53" s="33">
        <f t="shared" si="1"/>
        <v>1.0292092872990912</v>
      </c>
      <c r="G53" s="29">
        <f t="shared" si="3"/>
        <v>649045000</v>
      </c>
      <c r="H53" s="29">
        <f t="shared" si="3"/>
        <v>619037000</v>
      </c>
    </row>
    <row r="54" spans="1:8" ht="31.5" customHeight="1">
      <c r="A54" s="15" t="s">
        <v>18</v>
      </c>
      <c r="B54" s="6">
        <v>166920304.7</v>
      </c>
      <c r="C54" s="6">
        <v>203038246.13</v>
      </c>
      <c r="D54" s="6">
        <v>178789000</v>
      </c>
      <c r="E54" s="6">
        <v>181942000</v>
      </c>
      <c r="F54" s="32">
        <f t="shared" si="1"/>
        <v>1.0176353131344769</v>
      </c>
      <c r="G54" s="6">
        <v>177763600</v>
      </c>
      <c r="H54" s="6">
        <v>143674000</v>
      </c>
    </row>
    <row r="55" spans="1:8" ht="66.75" customHeight="1">
      <c r="A55" s="2" t="s">
        <v>19</v>
      </c>
      <c r="B55" s="1">
        <v>7439838.59</v>
      </c>
      <c r="C55" s="1">
        <v>18685927.53</v>
      </c>
      <c r="D55" s="1">
        <v>18464000</v>
      </c>
      <c r="E55" s="1">
        <v>30499000</v>
      </c>
      <c r="F55" s="34">
        <f t="shared" si="1"/>
        <v>1.651808925476603</v>
      </c>
      <c r="G55" s="1">
        <v>31088000</v>
      </c>
      <c r="H55" s="1">
        <v>0</v>
      </c>
    </row>
    <row r="56" spans="1:8" ht="32.25" customHeight="1">
      <c r="A56" s="2" t="s">
        <v>20</v>
      </c>
      <c r="B56" s="1">
        <v>2282955.22</v>
      </c>
      <c r="C56" s="1">
        <v>106743.27</v>
      </c>
      <c r="D56" s="1">
        <v>99000</v>
      </c>
      <c r="E56" s="1">
        <v>114562</v>
      </c>
      <c r="F56" s="34">
        <f t="shared" si="1"/>
        <v>1.157191919191919</v>
      </c>
      <c r="G56" s="1">
        <v>72586</v>
      </c>
      <c r="H56" s="1">
        <v>64164</v>
      </c>
    </row>
    <row r="57" spans="1:8" ht="66" customHeight="1">
      <c r="A57" s="2" t="s">
        <v>62</v>
      </c>
      <c r="B57" s="1">
        <v>141570124.83</v>
      </c>
      <c r="C57" s="1">
        <v>169521336.66</v>
      </c>
      <c r="D57" s="1">
        <v>148292000</v>
      </c>
      <c r="E57" s="1">
        <v>140000000</v>
      </c>
      <c r="F57" s="34">
        <f t="shared" si="1"/>
        <v>0.9440832951204381</v>
      </c>
      <c r="G57" s="1">
        <v>135000000</v>
      </c>
      <c r="H57" s="1">
        <v>135000000</v>
      </c>
    </row>
    <row r="58" spans="1:8" ht="77.25" customHeight="1">
      <c r="A58" s="2" t="s">
        <v>21</v>
      </c>
      <c r="B58" s="1">
        <v>2404746.99</v>
      </c>
      <c r="C58" s="1">
        <v>3098048.14</v>
      </c>
      <c r="D58" s="1">
        <v>2831000</v>
      </c>
      <c r="E58" s="1">
        <v>2905000</v>
      </c>
      <c r="F58" s="34">
        <f t="shared" si="1"/>
        <v>1.026139173436948</v>
      </c>
      <c r="G58" s="1">
        <v>3035000</v>
      </c>
      <c r="H58" s="1">
        <v>3166000</v>
      </c>
    </row>
    <row r="59" spans="1:8" ht="42" customHeight="1">
      <c r="A59" s="2" t="s">
        <v>41</v>
      </c>
      <c r="B59" s="1">
        <v>3739336.59</v>
      </c>
      <c r="C59" s="1">
        <v>2332478.78</v>
      </c>
      <c r="D59" s="1">
        <v>2241000</v>
      </c>
      <c r="E59" s="1">
        <v>2403000</v>
      </c>
      <c r="F59" s="34">
        <f t="shared" si="1"/>
        <v>1.072289156626506</v>
      </c>
      <c r="G59" s="1">
        <v>2518000</v>
      </c>
      <c r="H59" s="1">
        <v>2627000</v>
      </c>
    </row>
    <row r="60" spans="1:8" ht="27.75" customHeight="1">
      <c r="A60" s="2" t="s">
        <v>22</v>
      </c>
      <c r="B60" s="1">
        <v>5169050</v>
      </c>
      <c r="C60" s="1">
        <v>4229499.15</v>
      </c>
      <c r="D60" s="1">
        <v>2789000</v>
      </c>
      <c r="E60" s="1">
        <v>2440500</v>
      </c>
      <c r="F60" s="34">
        <f t="shared" si="1"/>
        <v>0.8750448189315166</v>
      </c>
      <c r="G60" s="1">
        <v>3225000</v>
      </c>
      <c r="H60" s="1">
        <v>0</v>
      </c>
    </row>
    <row r="61" spans="1:8" ht="71.25" customHeight="1">
      <c r="A61" s="2" t="s">
        <v>23</v>
      </c>
      <c r="B61" s="1">
        <v>4314252.48</v>
      </c>
      <c r="C61" s="1">
        <v>5064212.6</v>
      </c>
      <c r="D61" s="1">
        <v>4073000</v>
      </c>
      <c r="E61" s="1">
        <v>3579938</v>
      </c>
      <c r="F61" s="34">
        <f t="shared" si="1"/>
        <v>0.8789437760864228</v>
      </c>
      <c r="G61" s="1">
        <v>2825014</v>
      </c>
      <c r="H61" s="1">
        <v>2816836</v>
      </c>
    </row>
    <row r="62" spans="1:8" ht="23.25" customHeight="1">
      <c r="A62" s="15" t="s">
        <v>24</v>
      </c>
      <c r="B62" s="6">
        <v>133140052.44</v>
      </c>
      <c r="C62" s="6">
        <v>155503478.67</v>
      </c>
      <c r="D62" s="6">
        <v>124338000</v>
      </c>
      <c r="E62" s="6">
        <v>132194000</v>
      </c>
      <c r="F62" s="32">
        <f t="shared" si="1"/>
        <v>1.063182615129727</v>
      </c>
      <c r="G62" s="6">
        <v>136241000</v>
      </c>
      <c r="H62" s="6">
        <v>140190000</v>
      </c>
    </row>
    <row r="63" spans="1:8" ht="25.5" customHeight="1">
      <c r="A63" s="2" t="s">
        <v>25</v>
      </c>
      <c r="B63" s="1">
        <v>38922861.26</v>
      </c>
      <c r="C63" s="1">
        <v>37625175.87</v>
      </c>
      <c r="D63" s="1">
        <v>27544000</v>
      </c>
      <c r="E63" s="1">
        <v>35328000</v>
      </c>
      <c r="F63" s="34">
        <f t="shared" si="1"/>
        <v>1.2826023816439152</v>
      </c>
      <c r="G63" s="1">
        <v>36882000</v>
      </c>
      <c r="H63" s="1">
        <v>38506000</v>
      </c>
    </row>
    <row r="64" spans="1:8" ht="54" customHeight="1">
      <c r="A64" s="2" t="s">
        <v>63</v>
      </c>
      <c r="B64" s="1">
        <v>10381199</v>
      </c>
      <c r="C64" s="1">
        <v>24200632</v>
      </c>
      <c r="D64" s="1">
        <v>4066000</v>
      </c>
      <c r="E64" s="1">
        <v>4000000</v>
      </c>
      <c r="F64" s="34">
        <f t="shared" si="1"/>
        <v>0.9837678307919331</v>
      </c>
      <c r="G64" s="1">
        <v>4000000</v>
      </c>
      <c r="H64" s="1">
        <v>4000000</v>
      </c>
    </row>
    <row r="65" spans="1:8" ht="41.25" customHeight="1">
      <c r="A65" s="2" t="s">
        <v>64</v>
      </c>
      <c r="B65" s="1">
        <v>60920.17</v>
      </c>
      <c r="C65" s="1">
        <v>75397.74</v>
      </c>
      <c r="D65" s="1">
        <v>73000</v>
      </c>
      <c r="E65" s="1">
        <v>74000</v>
      </c>
      <c r="F65" s="34">
        <f t="shared" si="1"/>
        <v>1.0136986301369864</v>
      </c>
      <c r="G65" s="1">
        <v>74000</v>
      </c>
      <c r="H65" s="1">
        <v>75000</v>
      </c>
    </row>
    <row r="66" spans="1:8" ht="45" customHeight="1">
      <c r="A66" s="2" t="s">
        <v>26</v>
      </c>
      <c r="B66" s="1">
        <v>261837</v>
      </c>
      <c r="C66" s="1">
        <v>536837</v>
      </c>
      <c r="D66" s="1">
        <v>318000</v>
      </c>
      <c r="E66" s="1">
        <v>300000</v>
      </c>
      <c r="F66" s="34">
        <f t="shared" si="1"/>
        <v>0.9433962264150944</v>
      </c>
      <c r="G66" s="1">
        <v>300000</v>
      </c>
      <c r="H66" s="1">
        <v>300000</v>
      </c>
    </row>
    <row r="67" spans="1:8" ht="24" customHeight="1">
      <c r="A67" s="2" t="s">
        <v>27</v>
      </c>
      <c r="B67" s="1">
        <v>83513235.01</v>
      </c>
      <c r="C67" s="1">
        <v>93065436.06</v>
      </c>
      <c r="D67" s="1">
        <v>92337000</v>
      </c>
      <c r="E67" s="1">
        <v>92492000</v>
      </c>
      <c r="F67" s="34">
        <f t="shared" si="1"/>
        <v>1.0016786337004668</v>
      </c>
      <c r="G67" s="1">
        <v>94985000</v>
      </c>
      <c r="H67" s="1">
        <v>97309000</v>
      </c>
    </row>
    <row r="68" spans="1:8" ht="33.75" customHeight="1">
      <c r="A68" s="15" t="s">
        <v>28</v>
      </c>
      <c r="B68" s="6">
        <v>38746763.97</v>
      </c>
      <c r="C68" s="6">
        <v>47177780.44</v>
      </c>
      <c r="D68" s="6">
        <v>21825000</v>
      </c>
      <c r="E68" s="6">
        <v>16893000</v>
      </c>
      <c r="F68" s="32">
        <f t="shared" si="1"/>
        <v>0.774020618556701</v>
      </c>
      <c r="G68" s="6">
        <v>17150000</v>
      </c>
      <c r="H68" s="6">
        <v>17469000</v>
      </c>
    </row>
    <row r="69" spans="1:8" ht="38.25" customHeight="1">
      <c r="A69" s="2" t="s">
        <v>65</v>
      </c>
      <c r="B69" s="1">
        <v>812965.45</v>
      </c>
      <c r="C69" s="1">
        <v>345074.2</v>
      </c>
      <c r="D69" s="1">
        <v>410000</v>
      </c>
      <c r="E69" s="1">
        <v>431000</v>
      </c>
      <c r="F69" s="34">
        <f t="shared" si="1"/>
        <v>1.051219512195122</v>
      </c>
      <c r="G69" s="1">
        <v>453000</v>
      </c>
      <c r="H69" s="1">
        <v>476000</v>
      </c>
    </row>
    <row r="70" spans="1:8" ht="21.75" customHeight="1">
      <c r="A70" s="2" t="s">
        <v>29</v>
      </c>
      <c r="B70" s="1">
        <v>10067875.63</v>
      </c>
      <c r="C70" s="1">
        <v>10656379.24</v>
      </c>
      <c r="D70" s="1">
        <v>5802000</v>
      </c>
      <c r="E70" s="1">
        <v>5147000</v>
      </c>
      <c r="F70" s="34">
        <f aca="true" t="shared" si="4" ref="F70:F133">E70/D70</f>
        <v>0.8871078938297139</v>
      </c>
      <c r="G70" s="1">
        <v>5213000</v>
      </c>
      <c r="H70" s="1">
        <v>5289000</v>
      </c>
    </row>
    <row r="71" spans="1:8" ht="21" customHeight="1">
      <c r="A71" s="2" t="s">
        <v>68</v>
      </c>
      <c r="B71" s="1">
        <v>27831772.89</v>
      </c>
      <c r="C71" s="1">
        <v>36141476</v>
      </c>
      <c r="D71" s="1">
        <v>15538000</v>
      </c>
      <c r="E71" s="1">
        <v>11285000</v>
      </c>
      <c r="F71" s="34">
        <f t="shared" si="4"/>
        <v>0.7262839490281889</v>
      </c>
      <c r="G71" s="1">
        <v>11454000</v>
      </c>
      <c r="H71" s="1">
        <v>11674000</v>
      </c>
    </row>
    <row r="72" spans="1:8" ht="71.25" customHeight="1">
      <c r="A72" s="2" t="s">
        <v>73</v>
      </c>
      <c r="B72" s="1">
        <v>34150</v>
      </c>
      <c r="C72" s="1">
        <v>34851</v>
      </c>
      <c r="D72" s="1">
        <v>75000</v>
      </c>
      <c r="E72" s="1">
        <v>30000</v>
      </c>
      <c r="F72" s="34">
        <f t="shared" si="4"/>
        <v>0.4</v>
      </c>
      <c r="G72" s="1">
        <v>30000</v>
      </c>
      <c r="H72" s="1">
        <v>30000</v>
      </c>
    </row>
    <row r="73" spans="1:8" ht="26.25" customHeight="1">
      <c r="A73" s="15" t="s">
        <v>30</v>
      </c>
      <c r="B73" s="6">
        <v>39648481.22</v>
      </c>
      <c r="C73" s="6">
        <v>33852627.44</v>
      </c>
      <c r="D73" s="6">
        <v>11195000</v>
      </c>
      <c r="E73" s="6">
        <v>7157000</v>
      </c>
      <c r="F73" s="32">
        <f t="shared" si="4"/>
        <v>0.6393032603841</v>
      </c>
      <c r="G73" s="6">
        <v>6209400</v>
      </c>
      <c r="H73" s="6">
        <v>6050000</v>
      </c>
    </row>
    <row r="74" spans="1:8" ht="90.75" customHeight="1">
      <c r="A74" s="2" t="s">
        <v>57</v>
      </c>
      <c r="B74" s="1">
        <v>20211311.6</v>
      </c>
      <c r="C74" s="1">
        <v>9090098.28</v>
      </c>
      <c r="D74" s="1">
        <v>5395000</v>
      </c>
      <c r="E74" s="1">
        <v>1107000</v>
      </c>
      <c r="F74" s="34">
        <f t="shared" si="4"/>
        <v>0.2051899907321594</v>
      </c>
      <c r="G74" s="1">
        <v>159400</v>
      </c>
      <c r="H74" s="1">
        <v>0</v>
      </c>
    </row>
    <row r="75" spans="1:8" ht="86.25" customHeight="1">
      <c r="A75" s="2" t="s">
        <v>66</v>
      </c>
      <c r="B75" s="1">
        <v>161064.67</v>
      </c>
      <c r="C75" s="1">
        <v>170515.5</v>
      </c>
      <c r="D75" s="1">
        <v>150000</v>
      </c>
      <c r="E75" s="1">
        <v>50000</v>
      </c>
      <c r="F75" s="34">
        <f t="shared" si="4"/>
        <v>0.3333333333333333</v>
      </c>
      <c r="G75" s="1">
        <v>50000</v>
      </c>
      <c r="H75" s="1">
        <v>50000</v>
      </c>
    </row>
    <row r="76" spans="1:8" ht="30" customHeight="1">
      <c r="A76" s="2" t="s">
        <v>70</v>
      </c>
      <c r="B76" s="1">
        <v>19276104.95</v>
      </c>
      <c r="C76" s="1">
        <v>24592013.66</v>
      </c>
      <c r="D76" s="1">
        <v>5650000</v>
      </c>
      <c r="E76" s="1">
        <v>6000000</v>
      </c>
      <c r="F76" s="34">
        <f t="shared" si="4"/>
        <v>1.0619469026548674</v>
      </c>
      <c r="G76" s="1">
        <v>6000000</v>
      </c>
      <c r="H76" s="1">
        <v>6000000</v>
      </c>
    </row>
    <row r="77" spans="1:8" ht="21.75" customHeight="1">
      <c r="A77" s="15" t="s">
        <v>31</v>
      </c>
      <c r="B77" s="6">
        <v>2515250</v>
      </c>
      <c r="C77" s="6">
        <v>1303700</v>
      </c>
      <c r="D77" s="6">
        <v>1531000</v>
      </c>
      <c r="E77" s="6">
        <v>1430000</v>
      </c>
      <c r="F77" s="32">
        <f t="shared" si="4"/>
        <v>0.9340300457217505</v>
      </c>
      <c r="G77" s="6">
        <v>1450000</v>
      </c>
      <c r="H77" s="6">
        <v>1455000</v>
      </c>
    </row>
    <row r="78" spans="1:8" ht="21.75" customHeight="1">
      <c r="A78" s="15" t="s">
        <v>32</v>
      </c>
      <c r="B78" s="6">
        <v>404512097.05</v>
      </c>
      <c r="C78" s="6">
        <v>412757001.69</v>
      </c>
      <c r="D78" s="6">
        <v>293765000</v>
      </c>
      <c r="E78" s="6">
        <v>310271000</v>
      </c>
      <c r="F78" s="32">
        <f t="shared" si="4"/>
        <v>1.056187769135193</v>
      </c>
      <c r="G78" s="6">
        <v>310231000</v>
      </c>
      <c r="H78" s="6">
        <v>310199000</v>
      </c>
    </row>
    <row r="79" spans="1:8" ht="71.25" customHeight="1">
      <c r="A79" s="2" t="s">
        <v>34</v>
      </c>
      <c r="B79" s="1">
        <v>361429.58</v>
      </c>
      <c r="C79" s="1">
        <v>1183237.09</v>
      </c>
      <c r="D79" s="1">
        <v>1313000</v>
      </c>
      <c r="E79" s="1">
        <v>1200000</v>
      </c>
      <c r="F79" s="34">
        <f t="shared" si="4"/>
        <v>0.913937547600914</v>
      </c>
      <c r="G79" s="1">
        <v>1200000</v>
      </c>
      <c r="H79" s="1">
        <v>1200000</v>
      </c>
    </row>
    <row r="80" spans="1:8" ht="36.75" customHeight="1">
      <c r="A80" s="2" t="s">
        <v>77</v>
      </c>
      <c r="B80" s="1">
        <v>12391</v>
      </c>
      <c r="C80" s="1">
        <v>3050</v>
      </c>
      <c r="D80" s="1"/>
      <c r="E80" s="1"/>
      <c r="F80" s="34"/>
      <c r="G80" s="1"/>
      <c r="H80" s="1"/>
    </row>
    <row r="81" spans="1:8" ht="39.75" customHeight="1">
      <c r="A81" s="2" t="s">
        <v>35</v>
      </c>
      <c r="B81" s="1">
        <v>1603930.28</v>
      </c>
      <c r="C81" s="1">
        <v>2102762.21</v>
      </c>
      <c r="D81" s="1">
        <v>2340000</v>
      </c>
      <c r="E81" s="1">
        <v>1900000</v>
      </c>
      <c r="F81" s="34">
        <f t="shared" si="4"/>
        <v>0.811965811965812</v>
      </c>
      <c r="G81" s="1">
        <v>1900000</v>
      </c>
      <c r="H81" s="1">
        <v>1900000</v>
      </c>
    </row>
    <row r="82" spans="1:8" ht="27" customHeight="1">
      <c r="A82" s="2" t="s">
        <v>210</v>
      </c>
      <c r="B82" s="1">
        <v>47697.57</v>
      </c>
      <c r="C82" s="1">
        <v>75241.61</v>
      </c>
      <c r="D82" s="1"/>
      <c r="E82" s="1"/>
      <c r="F82" s="34"/>
      <c r="G82" s="1"/>
      <c r="H82" s="1"/>
    </row>
    <row r="83" spans="1:8" ht="44.25" customHeight="1">
      <c r="A83" s="19" t="s">
        <v>67</v>
      </c>
      <c r="B83" s="1">
        <v>113000</v>
      </c>
      <c r="C83" s="1">
        <v>163000</v>
      </c>
      <c r="D83" s="1">
        <v>150000</v>
      </c>
      <c r="E83" s="1">
        <v>150000</v>
      </c>
      <c r="F83" s="34">
        <f t="shared" si="4"/>
        <v>1</v>
      </c>
      <c r="G83" s="1">
        <v>150000</v>
      </c>
      <c r="H83" s="1">
        <v>150000</v>
      </c>
    </row>
    <row r="84" spans="1:8" ht="26.25" customHeight="1">
      <c r="A84" s="2" t="s">
        <v>33</v>
      </c>
      <c r="B84" s="1">
        <v>559699.74</v>
      </c>
      <c r="C84" s="1">
        <v>245055.86</v>
      </c>
      <c r="D84" s="1">
        <v>262400</v>
      </c>
      <c r="E84" s="1">
        <v>250000</v>
      </c>
      <c r="F84" s="34">
        <f t="shared" si="4"/>
        <v>0.9527439024390244</v>
      </c>
      <c r="G84" s="1">
        <v>250000</v>
      </c>
      <c r="H84" s="1">
        <v>250000</v>
      </c>
    </row>
    <row r="85" spans="1:8" ht="33.75" customHeight="1">
      <c r="A85" s="2" t="s">
        <v>71</v>
      </c>
      <c r="B85" s="1">
        <v>7320598.23</v>
      </c>
      <c r="C85" s="1">
        <v>5959163.1</v>
      </c>
      <c r="D85" s="1">
        <v>3272000</v>
      </c>
      <c r="E85" s="1">
        <v>5185000</v>
      </c>
      <c r="F85" s="34">
        <f t="shared" si="4"/>
        <v>1.5846577017114913</v>
      </c>
      <c r="G85" s="1">
        <v>4985000</v>
      </c>
      <c r="H85" s="1">
        <v>4785000</v>
      </c>
    </row>
    <row r="86" spans="1:8" ht="42.75" customHeight="1">
      <c r="A86" s="2" t="s">
        <v>37</v>
      </c>
      <c r="B86" s="1">
        <v>328800.01</v>
      </c>
      <c r="C86" s="1">
        <v>403281.66</v>
      </c>
      <c r="D86" s="1">
        <v>437000</v>
      </c>
      <c r="E86" s="1">
        <v>150000</v>
      </c>
      <c r="F86" s="34">
        <f t="shared" si="4"/>
        <v>0.34324942791762014</v>
      </c>
      <c r="G86" s="1">
        <v>150000</v>
      </c>
      <c r="H86" s="1">
        <v>150000</v>
      </c>
    </row>
    <row r="87" spans="1:8" ht="38.25" customHeight="1">
      <c r="A87" s="2" t="s">
        <v>36</v>
      </c>
      <c r="B87" s="1">
        <v>377258089.06</v>
      </c>
      <c r="C87" s="1">
        <v>394490153.67</v>
      </c>
      <c r="D87" s="1">
        <v>278316300</v>
      </c>
      <c r="E87" s="1">
        <v>295213000</v>
      </c>
      <c r="F87" s="34">
        <f t="shared" si="4"/>
        <v>1.0607104219192336</v>
      </c>
      <c r="G87" s="1">
        <v>295213000</v>
      </c>
      <c r="H87" s="1">
        <v>295213000</v>
      </c>
    </row>
    <row r="88" spans="1:8" ht="46.5" customHeight="1">
      <c r="A88" s="2" t="s">
        <v>74</v>
      </c>
      <c r="B88" s="1">
        <v>7032108.98</v>
      </c>
      <c r="C88" s="1">
        <v>1738026.82</v>
      </c>
      <c r="D88" s="1">
        <v>1320500</v>
      </c>
      <c r="E88" s="1">
        <v>1000000</v>
      </c>
      <c r="F88" s="34">
        <f t="shared" si="4"/>
        <v>0.7572889057175313</v>
      </c>
      <c r="G88" s="1">
        <v>1000000</v>
      </c>
      <c r="H88" s="1">
        <v>1000000</v>
      </c>
    </row>
    <row r="89" spans="1:8" ht="54.75" customHeight="1">
      <c r="A89" s="2" t="s">
        <v>40</v>
      </c>
      <c r="B89" s="1">
        <v>3677640.71</v>
      </c>
      <c r="C89" s="1">
        <v>2900488.47</v>
      </c>
      <c r="D89" s="1">
        <v>3050000</v>
      </c>
      <c r="E89" s="1">
        <v>3203000</v>
      </c>
      <c r="F89" s="34">
        <f t="shared" si="4"/>
        <v>1.0501639344262295</v>
      </c>
      <c r="G89" s="1">
        <v>3363000</v>
      </c>
      <c r="H89" s="1">
        <v>3531000</v>
      </c>
    </row>
    <row r="90" spans="1:8" ht="41.25" customHeight="1">
      <c r="A90" s="2" t="s">
        <v>38</v>
      </c>
      <c r="B90" s="1">
        <v>6196711.89</v>
      </c>
      <c r="C90" s="1">
        <v>3493541.2</v>
      </c>
      <c r="D90" s="1">
        <v>3303800</v>
      </c>
      <c r="E90" s="1">
        <v>2020000</v>
      </c>
      <c r="F90" s="34">
        <f t="shared" si="4"/>
        <v>0.6114171560021793</v>
      </c>
      <c r="G90" s="1">
        <v>2020000</v>
      </c>
      <c r="H90" s="1">
        <v>2020000</v>
      </c>
    </row>
    <row r="91" spans="1:8" ht="19.5" customHeight="1">
      <c r="A91" s="15" t="s">
        <v>211</v>
      </c>
      <c r="B91" s="6">
        <v>749882.29</v>
      </c>
      <c r="C91" s="6">
        <v>22862726.71</v>
      </c>
      <c r="D91" s="1"/>
      <c r="E91" s="1"/>
      <c r="F91" s="34"/>
      <c r="G91" s="1"/>
      <c r="H91" s="1"/>
    </row>
    <row r="92" spans="1:9" ht="24" customHeight="1">
      <c r="A92" s="15" t="s">
        <v>78</v>
      </c>
      <c r="B92" s="6">
        <f aca="true" t="shared" si="5" ref="B92:H92">B93+B216+B220+B222+B223</f>
        <v>20438286111.03</v>
      </c>
      <c r="C92" s="6">
        <f t="shared" si="5"/>
        <v>23690881434.480003</v>
      </c>
      <c r="D92" s="6">
        <f t="shared" si="5"/>
        <v>27162734470.420002</v>
      </c>
      <c r="E92" s="6">
        <f t="shared" si="5"/>
        <v>16303151884</v>
      </c>
      <c r="F92" s="32">
        <f t="shared" si="4"/>
        <v>0.6002028956898283</v>
      </c>
      <c r="G92" s="6">
        <f t="shared" si="5"/>
        <v>16740581084</v>
      </c>
      <c r="H92" s="6">
        <f t="shared" si="5"/>
        <v>16718482784</v>
      </c>
      <c r="I92" s="17"/>
    </row>
    <row r="93" spans="1:9" ht="34.5" customHeight="1">
      <c r="A93" s="23" t="s">
        <v>79</v>
      </c>
      <c r="B93" s="6">
        <f aca="true" t="shared" si="6" ref="B93:H93">B94+B98+B161+B183</f>
        <v>20241433880.02</v>
      </c>
      <c r="C93" s="6">
        <f t="shared" si="6"/>
        <v>23414734895.350002</v>
      </c>
      <c r="D93" s="6">
        <f t="shared" si="6"/>
        <v>26981731628.18</v>
      </c>
      <c r="E93" s="6">
        <f t="shared" si="6"/>
        <v>16291104884</v>
      </c>
      <c r="F93" s="32">
        <f t="shared" si="4"/>
        <v>0.6037827782330101</v>
      </c>
      <c r="G93" s="6">
        <f t="shared" si="6"/>
        <v>16740581084</v>
      </c>
      <c r="H93" s="6">
        <f t="shared" si="6"/>
        <v>16718482784</v>
      </c>
      <c r="I93" s="17"/>
    </row>
    <row r="94" spans="1:8" ht="21.75" customHeight="1">
      <c r="A94" s="15" t="s">
        <v>80</v>
      </c>
      <c r="B94" s="6">
        <f aca="true" t="shared" si="7" ref="B94:H94">SUM(B95:B97)</f>
        <v>7033947500</v>
      </c>
      <c r="C94" s="6">
        <f t="shared" si="7"/>
        <v>7088225500</v>
      </c>
      <c r="D94" s="6">
        <f t="shared" si="7"/>
        <v>9168701800</v>
      </c>
      <c r="E94" s="6">
        <f t="shared" si="7"/>
        <v>9168701800</v>
      </c>
      <c r="F94" s="32">
        <f t="shared" si="4"/>
        <v>1</v>
      </c>
      <c r="G94" s="6">
        <f t="shared" si="7"/>
        <v>9168701800</v>
      </c>
      <c r="H94" s="6">
        <f t="shared" si="7"/>
        <v>9168701800</v>
      </c>
    </row>
    <row r="95" spans="1:8" ht="32.25" customHeight="1">
      <c r="A95" s="2" t="s">
        <v>81</v>
      </c>
      <c r="B95" s="3">
        <v>5506993000</v>
      </c>
      <c r="C95" s="1">
        <v>6070396200</v>
      </c>
      <c r="D95" s="1">
        <v>8420895700</v>
      </c>
      <c r="E95" s="1">
        <v>8420895700</v>
      </c>
      <c r="F95" s="34">
        <f t="shared" si="4"/>
        <v>1</v>
      </c>
      <c r="G95" s="1">
        <v>8420895700</v>
      </c>
      <c r="H95" s="1">
        <v>8420895700</v>
      </c>
    </row>
    <row r="96" spans="1:8" ht="32.25" customHeight="1">
      <c r="A96" s="2" t="s">
        <v>82</v>
      </c>
      <c r="B96" s="3">
        <v>1526954500</v>
      </c>
      <c r="C96" s="1">
        <v>1017829300</v>
      </c>
      <c r="D96" s="1">
        <v>747806100</v>
      </c>
      <c r="E96" s="1"/>
      <c r="F96" s="34">
        <f t="shared" si="4"/>
        <v>0</v>
      </c>
      <c r="G96" s="1"/>
      <c r="H96" s="1"/>
    </row>
    <row r="97" spans="1:8" ht="54" customHeight="1">
      <c r="A97" s="2" t="s">
        <v>212</v>
      </c>
      <c r="B97" s="3"/>
      <c r="C97" s="4"/>
      <c r="D97" s="3"/>
      <c r="E97" s="1">
        <v>747806100</v>
      </c>
      <c r="F97" s="34"/>
      <c r="G97" s="1">
        <v>747806100</v>
      </c>
      <c r="H97" s="1">
        <v>747806100</v>
      </c>
    </row>
    <row r="98" spans="1:8" ht="32.25" customHeight="1">
      <c r="A98" s="15" t="s">
        <v>83</v>
      </c>
      <c r="B98" s="16">
        <f aca="true" t="shared" si="8" ref="B98:H98">SUM(B99:B160)</f>
        <v>8483669123.22</v>
      </c>
      <c r="C98" s="16">
        <f t="shared" si="8"/>
        <v>8643813575.74</v>
      </c>
      <c r="D98" s="16">
        <f t="shared" si="8"/>
        <v>10862909517.5</v>
      </c>
      <c r="E98" s="16">
        <f t="shared" si="8"/>
        <v>1103115200</v>
      </c>
      <c r="F98" s="35">
        <f t="shared" si="4"/>
        <v>0.10154877919427538</v>
      </c>
      <c r="G98" s="16">
        <f t="shared" si="8"/>
        <v>1072742200</v>
      </c>
      <c r="H98" s="16">
        <f t="shared" si="8"/>
        <v>1047633300</v>
      </c>
    </row>
    <row r="99" spans="1:8" ht="34.5" customHeight="1">
      <c r="A99" s="2" t="s">
        <v>84</v>
      </c>
      <c r="B99" s="3">
        <v>94860800</v>
      </c>
      <c r="C99" s="1"/>
      <c r="D99" s="1"/>
      <c r="E99" s="1"/>
      <c r="F99" s="34"/>
      <c r="G99" s="1"/>
      <c r="H99" s="1"/>
    </row>
    <row r="100" spans="1:8" ht="62.25" customHeight="1">
      <c r="A100" s="2" t="s">
        <v>85</v>
      </c>
      <c r="B100" s="3">
        <v>4733900</v>
      </c>
      <c r="C100" s="1"/>
      <c r="D100" s="1"/>
      <c r="E100" s="1"/>
      <c r="F100" s="34"/>
      <c r="G100" s="1"/>
      <c r="H100" s="1"/>
    </row>
    <row r="101" spans="1:8" ht="47.25" customHeight="1">
      <c r="A101" s="2" t="s">
        <v>86</v>
      </c>
      <c r="B101" s="3">
        <v>5594500</v>
      </c>
      <c r="C101" s="1"/>
      <c r="D101" s="1"/>
      <c r="E101" s="1"/>
      <c r="F101" s="34"/>
      <c r="G101" s="1"/>
      <c r="H101" s="1"/>
    </row>
    <row r="102" spans="1:8" ht="45" customHeight="1">
      <c r="A102" s="2" t="s">
        <v>87</v>
      </c>
      <c r="B102" s="3">
        <v>12700000</v>
      </c>
      <c r="C102" s="1"/>
      <c r="D102" s="1"/>
      <c r="E102" s="1"/>
      <c r="F102" s="34"/>
      <c r="G102" s="1"/>
      <c r="H102" s="1"/>
    </row>
    <row r="103" spans="1:8" ht="38.25">
      <c r="A103" s="2" t="s">
        <v>88</v>
      </c>
      <c r="B103" s="3">
        <v>59923000</v>
      </c>
      <c r="C103" s="1"/>
      <c r="D103" s="1"/>
      <c r="E103" s="1"/>
      <c r="F103" s="34"/>
      <c r="G103" s="1"/>
      <c r="H103" s="1"/>
    </row>
    <row r="104" spans="1:8" ht="32.25" customHeight="1">
      <c r="A104" s="2" t="s">
        <v>89</v>
      </c>
      <c r="B104" s="3">
        <v>277266457.92</v>
      </c>
      <c r="C104" s="1">
        <v>269900220.96</v>
      </c>
      <c r="D104" s="1">
        <v>104722500</v>
      </c>
      <c r="E104" s="1"/>
      <c r="F104" s="34">
        <f t="shared" si="4"/>
        <v>0</v>
      </c>
      <c r="G104" s="1"/>
      <c r="H104" s="1"/>
    </row>
    <row r="105" spans="1:8" ht="45" customHeight="1">
      <c r="A105" s="2" t="s">
        <v>90</v>
      </c>
      <c r="B105" s="3">
        <v>577782391.8</v>
      </c>
      <c r="C105" s="1">
        <v>441805370.7</v>
      </c>
      <c r="D105" s="1">
        <v>494551500</v>
      </c>
      <c r="E105" s="1"/>
      <c r="F105" s="34">
        <f t="shared" si="4"/>
        <v>0</v>
      </c>
      <c r="G105" s="1"/>
      <c r="H105" s="1"/>
    </row>
    <row r="106" spans="1:8" ht="45" customHeight="1">
      <c r="A106" s="2" t="s">
        <v>91</v>
      </c>
      <c r="B106" s="3">
        <v>120324</v>
      </c>
      <c r="C106" s="1">
        <v>77570</v>
      </c>
      <c r="D106" s="3">
        <v>30500</v>
      </c>
      <c r="E106" s="1"/>
      <c r="F106" s="34">
        <f t="shared" si="4"/>
        <v>0</v>
      </c>
      <c r="G106" s="1"/>
      <c r="H106" s="1"/>
    </row>
    <row r="107" spans="1:8" ht="45" customHeight="1">
      <c r="A107" s="2" t="s">
        <v>92</v>
      </c>
      <c r="B107" s="3"/>
      <c r="C107" s="1"/>
      <c r="D107" s="3">
        <v>20275500</v>
      </c>
      <c r="E107" s="1"/>
      <c r="F107" s="34">
        <f t="shared" si="4"/>
        <v>0</v>
      </c>
      <c r="G107" s="1"/>
      <c r="H107" s="1"/>
    </row>
    <row r="108" spans="1:8" ht="32.25" customHeight="1">
      <c r="A108" s="2" t="s">
        <v>93</v>
      </c>
      <c r="B108" s="3">
        <v>9482400</v>
      </c>
      <c r="C108" s="1">
        <v>25849190</v>
      </c>
      <c r="D108" s="3">
        <v>23501100</v>
      </c>
      <c r="E108" s="1"/>
      <c r="F108" s="34">
        <f t="shared" si="4"/>
        <v>0</v>
      </c>
      <c r="G108" s="1"/>
      <c r="H108" s="1"/>
    </row>
    <row r="109" spans="1:8" ht="49.5" customHeight="1">
      <c r="A109" s="2" t="s">
        <v>94</v>
      </c>
      <c r="B109" s="3">
        <v>2004300</v>
      </c>
      <c r="C109" s="1">
        <v>972700</v>
      </c>
      <c r="D109" s="3">
        <f>1565700-601600</f>
        <v>964100</v>
      </c>
      <c r="E109" s="1"/>
      <c r="F109" s="34">
        <f t="shared" si="4"/>
        <v>0</v>
      </c>
      <c r="G109" s="1"/>
      <c r="H109" s="1"/>
    </row>
    <row r="110" spans="1:8" ht="49.5" customHeight="1">
      <c r="A110" s="2" t="s">
        <v>95</v>
      </c>
      <c r="B110" s="3">
        <v>362300</v>
      </c>
      <c r="C110" s="1">
        <v>2704500</v>
      </c>
      <c r="D110" s="3">
        <v>2372100</v>
      </c>
      <c r="E110" s="1"/>
      <c r="F110" s="34">
        <f t="shared" si="4"/>
        <v>0</v>
      </c>
      <c r="G110" s="1"/>
      <c r="H110" s="1"/>
    </row>
    <row r="111" spans="1:8" ht="38.25">
      <c r="A111" s="2" t="s">
        <v>96</v>
      </c>
      <c r="B111" s="3">
        <v>56071000</v>
      </c>
      <c r="C111" s="1">
        <v>35462909</v>
      </c>
      <c r="D111" s="3">
        <v>26754000</v>
      </c>
      <c r="E111" s="1"/>
      <c r="F111" s="34">
        <f t="shared" si="4"/>
        <v>0</v>
      </c>
      <c r="G111" s="1"/>
      <c r="H111" s="1"/>
    </row>
    <row r="112" spans="1:8" ht="51">
      <c r="A112" s="2" t="s">
        <v>97</v>
      </c>
      <c r="B112" s="3">
        <v>127443900</v>
      </c>
      <c r="C112" s="1">
        <v>331419247.65</v>
      </c>
      <c r="D112" s="3">
        <v>214619500</v>
      </c>
      <c r="E112" s="1"/>
      <c r="F112" s="34">
        <f t="shared" si="4"/>
        <v>0</v>
      </c>
      <c r="G112" s="1"/>
      <c r="H112" s="1"/>
    </row>
    <row r="113" spans="1:8" ht="71.25" customHeight="1">
      <c r="A113" s="2" t="s">
        <v>98</v>
      </c>
      <c r="B113" s="3">
        <v>667342200</v>
      </c>
      <c r="C113" s="1">
        <v>427655500</v>
      </c>
      <c r="D113" s="3">
        <v>124448100</v>
      </c>
      <c r="E113" s="1"/>
      <c r="F113" s="34">
        <f t="shared" si="4"/>
        <v>0</v>
      </c>
      <c r="G113" s="1"/>
      <c r="H113" s="1"/>
    </row>
    <row r="114" spans="1:8" ht="71.25" customHeight="1">
      <c r="A114" s="2" t="s">
        <v>99</v>
      </c>
      <c r="B114" s="3">
        <v>75188300</v>
      </c>
      <c r="C114" s="1">
        <v>18257382.2</v>
      </c>
      <c r="D114" s="3">
        <f>10000000+17716500</f>
        <v>27716500</v>
      </c>
      <c r="E114" s="1"/>
      <c r="F114" s="34">
        <f t="shared" si="4"/>
        <v>0</v>
      </c>
      <c r="G114" s="1"/>
      <c r="H114" s="1"/>
    </row>
    <row r="115" spans="1:8" ht="45" customHeight="1">
      <c r="A115" s="2" t="s">
        <v>100</v>
      </c>
      <c r="B115" s="3">
        <v>202438400</v>
      </c>
      <c r="C115" s="1">
        <v>223309100</v>
      </c>
      <c r="D115" s="3">
        <v>235850700</v>
      </c>
      <c r="E115" s="1">
        <v>277815300</v>
      </c>
      <c r="F115" s="34">
        <f t="shared" si="4"/>
        <v>1.177928664193068</v>
      </c>
      <c r="G115" s="1">
        <v>268446400</v>
      </c>
      <c r="H115" s="1">
        <v>261740300</v>
      </c>
    </row>
    <row r="116" spans="1:8" ht="36.75" customHeight="1">
      <c r="A116" s="2" t="s">
        <v>101</v>
      </c>
      <c r="B116" s="3">
        <v>47515900</v>
      </c>
      <c r="C116" s="1">
        <v>62661300</v>
      </c>
      <c r="D116" s="3">
        <v>526300</v>
      </c>
      <c r="E116" s="1"/>
      <c r="F116" s="34">
        <f t="shared" si="4"/>
        <v>0</v>
      </c>
      <c r="G116" s="1"/>
      <c r="H116" s="1"/>
    </row>
    <row r="117" spans="1:8" ht="25.5">
      <c r="A117" s="2" t="s">
        <v>102</v>
      </c>
      <c r="B117" s="3">
        <v>158808800</v>
      </c>
      <c r="C117" s="1">
        <v>147129800</v>
      </c>
      <c r="D117" s="3">
        <v>202680700</v>
      </c>
      <c r="E117" s="1"/>
      <c r="F117" s="34">
        <f t="shared" si="4"/>
        <v>0</v>
      </c>
      <c r="G117" s="1"/>
      <c r="H117" s="1"/>
    </row>
    <row r="118" spans="1:8" ht="38.25">
      <c r="A118" s="2" t="s">
        <v>103</v>
      </c>
      <c r="B118" s="3">
        <v>115875000</v>
      </c>
      <c r="C118" s="1">
        <v>873244.6</v>
      </c>
      <c r="D118" s="3"/>
      <c r="E118" s="1"/>
      <c r="F118" s="34"/>
      <c r="G118" s="1"/>
      <c r="H118" s="1"/>
    </row>
    <row r="119" spans="1:8" ht="51">
      <c r="A119" s="2" t="s">
        <v>104</v>
      </c>
      <c r="B119" s="3">
        <v>61429400</v>
      </c>
      <c r="C119" s="1">
        <v>68539500</v>
      </c>
      <c r="D119" s="3">
        <v>35619200</v>
      </c>
      <c r="E119" s="1"/>
      <c r="F119" s="34">
        <f t="shared" si="4"/>
        <v>0</v>
      </c>
      <c r="G119" s="1"/>
      <c r="H119" s="1"/>
    </row>
    <row r="120" spans="1:8" ht="60" customHeight="1">
      <c r="A120" s="2" t="s">
        <v>105</v>
      </c>
      <c r="B120" s="3">
        <v>2238453700</v>
      </c>
      <c r="C120" s="1">
        <v>987810000</v>
      </c>
      <c r="D120" s="3">
        <v>1580978800</v>
      </c>
      <c r="E120" s="1"/>
      <c r="F120" s="34">
        <f t="shared" si="4"/>
        <v>0</v>
      </c>
      <c r="G120" s="1"/>
      <c r="H120" s="1"/>
    </row>
    <row r="121" spans="1:8" ht="57.75" customHeight="1">
      <c r="A121" s="2" t="s">
        <v>106</v>
      </c>
      <c r="B121" s="3">
        <v>19710300</v>
      </c>
      <c r="C121" s="1">
        <v>48137653.49</v>
      </c>
      <c r="D121" s="3">
        <v>16402700</v>
      </c>
      <c r="E121" s="1"/>
      <c r="F121" s="34">
        <f t="shared" si="4"/>
        <v>0</v>
      </c>
      <c r="G121" s="1"/>
      <c r="H121" s="1"/>
    </row>
    <row r="122" spans="1:8" ht="34.5" customHeight="1">
      <c r="A122" s="2" t="s">
        <v>107</v>
      </c>
      <c r="B122" s="3">
        <v>26358400</v>
      </c>
      <c r="C122" s="1">
        <v>27179700</v>
      </c>
      <c r="D122" s="3">
        <v>30063300</v>
      </c>
      <c r="E122" s="1"/>
      <c r="F122" s="34">
        <f t="shared" si="4"/>
        <v>0</v>
      </c>
      <c r="G122" s="1"/>
      <c r="H122" s="1"/>
    </row>
    <row r="123" spans="1:8" ht="47.25" customHeight="1">
      <c r="A123" s="2" t="s">
        <v>108</v>
      </c>
      <c r="B123" s="3">
        <v>1019615000</v>
      </c>
      <c r="C123" s="1">
        <v>1216102000</v>
      </c>
      <c r="D123" s="3">
        <v>1808407000</v>
      </c>
      <c r="E123" s="1"/>
      <c r="F123" s="34">
        <f t="shared" si="4"/>
        <v>0</v>
      </c>
      <c r="G123" s="1"/>
      <c r="H123" s="1"/>
    </row>
    <row r="124" spans="1:8" ht="47.25" customHeight="1">
      <c r="A124" s="2" t="s">
        <v>109</v>
      </c>
      <c r="B124" s="3">
        <v>1618972800</v>
      </c>
      <c r="C124" s="1">
        <v>3329671300</v>
      </c>
      <c r="D124" s="3">
        <v>4632230600</v>
      </c>
      <c r="E124" s="1"/>
      <c r="F124" s="34">
        <f t="shared" si="4"/>
        <v>0</v>
      </c>
      <c r="G124" s="1"/>
      <c r="H124" s="1"/>
    </row>
    <row r="125" spans="1:8" ht="32.25" customHeight="1">
      <c r="A125" s="2" t="s">
        <v>110</v>
      </c>
      <c r="B125" s="3">
        <v>40173000</v>
      </c>
      <c r="C125" s="1">
        <v>15306000</v>
      </c>
      <c r="D125" s="3">
        <v>25686000</v>
      </c>
      <c r="E125" s="1"/>
      <c r="F125" s="34">
        <f t="shared" si="4"/>
        <v>0</v>
      </c>
      <c r="G125" s="1"/>
      <c r="H125" s="1"/>
    </row>
    <row r="126" spans="1:8" ht="32.25" customHeight="1">
      <c r="A126" s="2" t="s">
        <v>111</v>
      </c>
      <c r="B126" s="3">
        <v>24473000</v>
      </c>
      <c r="C126" s="1">
        <v>17362000</v>
      </c>
      <c r="D126" s="3">
        <v>20729000</v>
      </c>
      <c r="E126" s="1"/>
      <c r="F126" s="34">
        <f t="shared" si="4"/>
        <v>0</v>
      </c>
      <c r="G126" s="1"/>
      <c r="H126" s="1"/>
    </row>
    <row r="127" spans="1:8" ht="49.5" customHeight="1">
      <c r="A127" s="2" t="s">
        <v>112</v>
      </c>
      <c r="B127" s="3">
        <v>15679800</v>
      </c>
      <c r="C127" s="1">
        <v>14663230.46</v>
      </c>
      <c r="D127" s="3">
        <v>6424000</v>
      </c>
      <c r="E127" s="1"/>
      <c r="F127" s="34">
        <f t="shared" si="4"/>
        <v>0</v>
      </c>
      <c r="G127" s="1"/>
      <c r="H127" s="1"/>
    </row>
    <row r="128" spans="1:8" ht="63.75">
      <c r="A128" s="2" t="s">
        <v>113</v>
      </c>
      <c r="B128" s="3">
        <v>487800</v>
      </c>
      <c r="C128" s="1"/>
      <c r="D128" s="3">
        <v>563500</v>
      </c>
      <c r="E128" s="1"/>
      <c r="F128" s="34">
        <f t="shared" si="4"/>
        <v>0</v>
      </c>
      <c r="G128" s="1"/>
      <c r="H128" s="1"/>
    </row>
    <row r="129" spans="1:8" ht="47.25" customHeight="1">
      <c r="A129" s="2" t="s">
        <v>114</v>
      </c>
      <c r="B129" s="3"/>
      <c r="C129" s="1">
        <v>143204540.96</v>
      </c>
      <c r="D129" s="3">
        <v>42432879</v>
      </c>
      <c r="E129" s="1">
        <v>0</v>
      </c>
      <c r="F129" s="34">
        <f t="shared" si="4"/>
        <v>0</v>
      </c>
      <c r="G129" s="1">
        <v>0</v>
      </c>
      <c r="H129" s="1">
        <v>0</v>
      </c>
    </row>
    <row r="130" spans="1:8" ht="47.25" customHeight="1">
      <c r="A130" s="2" t="s">
        <v>115</v>
      </c>
      <c r="B130" s="3">
        <v>435451.5</v>
      </c>
      <c r="C130" s="1">
        <v>217255.5</v>
      </c>
      <c r="D130" s="3">
        <v>32917.5</v>
      </c>
      <c r="E130" s="1"/>
      <c r="F130" s="34">
        <f t="shared" si="4"/>
        <v>0</v>
      </c>
      <c r="G130" s="1"/>
      <c r="H130" s="1"/>
    </row>
    <row r="131" spans="1:8" ht="34.5" customHeight="1">
      <c r="A131" s="2" t="s">
        <v>218</v>
      </c>
      <c r="B131" s="3">
        <v>641038800</v>
      </c>
      <c r="C131" s="1">
        <v>286536000</v>
      </c>
      <c r="D131" s="3"/>
      <c r="E131" s="1"/>
      <c r="F131" s="34"/>
      <c r="G131" s="1"/>
      <c r="H131" s="1"/>
    </row>
    <row r="132" spans="1:8" ht="51">
      <c r="A132" s="2" t="s">
        <v>116</v>
      </c>
      <c r="B132" s="3">
        <v>7463598</v>
      </c>
      <c r="C132" s="1">
        <v>6682903</v>
      </c>
      <c r="D132" s="3">
        <v>6125900</v>
      </c>
      <c r="E132" s="1">
        <v>6373200</v>
      </c>
      <c r="F132" s="34">
        <f t="shared" si="4"/>
        <v>1.0403695783476714</v>
      </c>
      <c r="G132" s="1">
        <v>0</v>
      </c>
      <c r="H132" s="1">
        <v>0</v>
      </c>
    </row>
    <row r="133" spans="1:8" ht="60" customHeight="1">
      <c r="A133" s="2" t="s">
        <v>117</v>
      </c>
      <c r="B133" s="3">
        <v>78902300</v>
      </c>
      <c r="C133" s="1">
        <v>77830700</v>
      </c>
      <c r="D133" s="3">
        <v>96780000</v>
      </c>
      <c r="E133" s="1"/>
      <c r="F133" s="34">
        <f t="shared" si="4"/>
        <v>0</v>
      </c>
      <c r="G133" s="1"/>
      <c r="H133" s="1"/>
    </row>
    <row r="134" spans="1:8" ht="45" customHeight="1">
      <c r="A134" s="2" t="s">
        <v>118</v>
      </c>
      <c r="B134" s="3">
        <v>116439500</v>
      </c>
      <c r="C134" s="1">
        <v>204387997.22</v>
      </c>
      <c r="D134" s="3">
        <v>254289500</v>
      </c>
      <c r="E134" s="1"/>
      <c r="F134" s="34">
        <f aca="true" t="shared" si="9" ref="F134:F197">E134/D134</f>
        <v>0</v>
      </c>
      <c r="G134" s="1"/>
      <c r="H134" s="1"/>
    </row>
    <row r="135" spans="1:8" ht="75" customHeight="1">
      <c r="A135" s="2" t="s">
        <v>119</v>
      </c>
      <c r="B135" s="3"/>
      <c r="C135" s="1">
        <v>1980300</v>
      </c>
      <c r="D135" s="3">
        <f>4356700+4362200</f>
        <v>8718900</v>
      </c>
      <c r="E135" s="1"/>
      <c r="F135" s="34">
        <f t="shared" si="9"/>
        <v>0</v>
      </c>
      <c r="G135" s="1"/>
      <c r="H135" s="1"/>
    </row>
    <row r="136" spans="1:8" ht="34.5" customHeight="1">
      <c r="A136" s="2" t="s">
        <v>120</v>
      </c>
      <c r="B136" s="3">
        <v>1600000</v>
      </c>
      <c r="C136" s="1">
        <v>1600000</v>
      </c>
      <c r="D136" s="3">
        <v>1600000</v>
      </c>
      <c r="E136" s="1"/>
      <c r="F136" s="34">
        <f t="shared" si="9"/>
        <v>0</v>
      </c>
      <c r="G136" s="1"/>
      <c r="H136" s="1"/>
    </row>
    <row r="137" spans="1:8" ht="47.25" customHeight="1">
      <c r="A137" s="2" t="s">
        <v>121</v>
      </c>
      <c r="B137" s="3">
        <v>27960000</v>
      </c>
      <c r="C137" s="1">
        <v>29116200</v>
      </c>
      <c r="D137" s="3">
        <v>21703000</v>
      </c>
      <c r="E137" s="1"/>
      <c r="F137" s="34">
        <f t="shared" si="9"/>
        <v>0</v>
      </c>
      <c r="G137" s="1"/>
      <c r="H137" s="1"/>
    </row>
    <row r="138" spans="1:8" ht="47.25" customHeight="1">
      <c r="A138" s="2" t="s">
        <v>122</v>
      </c>
      <c r="B138" s="3"/>
      <c r="C138" s="1">
        <v>2276500</v>
      </c>
      <c r="D138" s="3">
        <v>1397900</v>
      </c>
      <c r="E138" s="1"/>
      <c r="F138" s="34">
        <f t="shared" si="9"/>
        <v>0</v>
      </c>
      <c r="G138" s="1"/>
      <c r="H138" s="1"/>
    </row>
    <row r="139" spans="1:8" ht="34.5" customHeight="1">
      <c r="A139" s="2" t="s">
        <v>123</v>
      </c>
      <c r="B139" s="3">
        <v>3687200</v>
      </c>
      <c r="C139" s="1"/>
      <c r="D139" s="3">
        <f>4942100-2893300</f>
        <v>2048800</v>
      </c>
      <c r="E139" s="1"/>
      <c r="F139" s="34">
        <f t="shared" si="9"/>
        <v>0</v>
      </c>
      <c r="G139" s="1"/>
      <c r="H139" s="1"/>
    </row>
    <row r="140" spans="1:8" ht="49.5" customHeight="1">
      <c r="A140" s="2" t="s">
        <v>124</v>
      </c>
      <c r="B140" s="3">
        <v>0</v>
      </c>
      <c r="C140" s="1">
        <v>27460</v>
      </c>
      <c r="D140" s="3">
        <v>42850</v>
      </c>
      <c r="E140" s="1"/>
      <c r="F140" s="34">
        <f t="shared" si="9"/>
        <v>0</v>
      </c>
      <c r="G140" s="1"/>
      <c r="H140" s="1"/>
    </row>
    <row r="141" spans="1:8" ht="85.5" customHeight="1">
      <c r="A141" s="2" t="s">
        <v>125</v>
      </c>
      <c r="B141" s="3"/>
      <c r="C141" s="1">
        <v>2968100</v>
      </c>
      <c r="D141" s="3">
        <v>3002000</v>
      </c>
      <c r="E141" s="1"/>
      <c r="F141" s="34">
        <f t="shared" si="9"/>
        <v>0</v>
      </c>
      <c r="G141" s="1"/>
      <c r="H141" s="1"/>
    </row>
    <row r="142" spans="1:8" ht="70.5" customHeight="1">
      <c r="A142" s="2" t="s">
        <v>126</v>
      </c>
      <c r="B142" s="3">
        <v>8049500</v>
      </c>
      <c r="C142" s="1"/>
      <c r="D142" s="3"/>
      <c r="E142" s="1"/>
      <c r="F142" s="34"/>
      <c r="G142" s="1"/>
      <c r="H142" s="1"/>
    </row>
    <row r="143" spans="1:8" ht="49.5" customHeight="1">
      <c r="A143" s="2" t="s">
        <v>127</v>
      </c>
      <c r="B143" s="3">
        <v>7052500</v>
      </c>
      <c r="C143" s="1">
        <v>55527100</v>
      </c>
      <c r="D143" s="3">
        <v>6624900</v>
      </c>
      <c r="E143" s="1">
        <v>23036300</v>
      </c>
      <c r="F143" s="34">
        <f t="shared" si="9"/>
        <v>3.477229844978792</v>
      </c>
      <c r="G143" s="1">
        <v>21391800</v>
      </c>
      <c r="H143" s="1">
        <v>20926600</v>
      </c>
    </row>
    <row r="144" spans="1:8" ht="90" customHeight="1">
      <c r="A144" s="2" t="s">
        <v>128</v>
      </c>
      <c r="B144" s="3"/>
      <c r="C144" s="1"/>
      <c r="D144" s="3"/>
      <c r="E144" s="1"/>
      <c r="F144" s="34"/>
      <c r="G144" s="1"/>
      <c r="H144" s="1"/>
    </row>
    <row r="145" spans="1:8" ht="66.75" customHeight="1">
      <c r="A145" s="2" t="s">
        <v>129</v>
      </c>
      <c r="B145" s="3"/>
      <c r="C145" s="1"/>
      <c r="D145" s="3">
        <f>5763500-3715500</f>
        <v>2048000</v>
      </c>
      <c r="E145" s="1"/>
      <c r="F145" s="34">
        <f t="shared" si="9"/>
        <v>0</v>
      </c>
      <c r="G145" s="1"/>
      <c r="H145" s="1"/>
    </row>
    <row r="146" spans="1:8" ht="62.25" customHeight="1">
      <c r="A146" s="2" t="s">
        <v>130</v>
      </c>
      <c r="B146" s="3"/>
      <c r="C146" s="1"/>
      <c r="D146" s="3">
        <v>131848100</v>
      </c>
      <c r="E146" s="1"/>
      <c r="F146" s="34">
        <f t="shared" si="9"/>
        <v>0</v>
      </c>
      <c r="G146" s="1"/>
      <c r="H146" s="1"/>
    </row>
    <row r="147" spans="1:8" ht="77.25" customHeight="1">
      <c r="A147" s="2" t="s">
        <v>131</v>
      </c>
      <c r="B147" s="3"/>
      <c r="C147" s="1"/>
      <c r="D147" s="3">
        <v>142606400</v>
      </c>
      <c r="E147" s="1"/>
      <c r="F147" s="34">
        <f t="shared" si="9"/>
        <v>0</v>
      </c>
      <c r="G147" s="1"/>
      <c r="H147" s="1"/>
    </row>
    <row r="148" spans="1:8" ht="49.5" customHeight="1">
      <c r="A148" s="2" t="s">
        <v>132</v>
      </c>
      <c r="B148" s="3"/>
      <c r="C148" s="1">
        <v>3084900</v>
      </c>
      <c r="D148" s="3">
        <v>24801200</v>
      </c>
      <c r="E148" s="1"/>
      <c r="F148" s="34">
        <f t="shared" si="9"/>
        <v>0</v>
      </c>
      <c r="G148" s="1"/>
      <c r="H148" s="1"/>
    </row>
    <row r="149" spans="1:8" ht="49.5" customHeight="1">
      <c r="A149" s="2" t="s">
        <v>133</v>
      </c>
      <c r="B149" s="3"/>
      <c r="C149" s="1">
        <v>61787300</v>
      </c>
      <c r="D149" s="3">
        <v>94073400</v>
      </c>
      <c r="E149" s="1"/>
      <c r="F149" s="34">
        <f t="shared" si="9"/>
        <v>0</v>
      </c>
      <c r="G149" s="1"/>
      <c r="H149" s="1"/>
    </row>
    <row r="150" spans="1:8" ht="49.5" customHeight="1">
      <c r="A150" s="2" t="s">
        <v>134</v>
      </c>
      <c r="B150" s="3"/>
      <c r="C150" s="1">
        <v>42518200</v>
      </c>
      <c r="D150" s="3"/>
      <c r="E150" s="1"/>
      <c r="F150" s="34"/>
      <c r="G150" s="1"/>
      <c r="H150" s="1"/>
    </row>
    <row r="151" spans="1:8" ht="34.5" customHeight="1">
      <c r="A151" s="2" t="s">
        <v>135</v>
      </c>
      <c r="B151" s="3"/>
      <c r="C151" s="1"/>
      <c r="D151" s="3">
        <v>3643771</v>
      </c>
      <c r="E151" s="1"/>
      <c r="F151" s="34">
        <f t="shared" si="9"/>
        <v>0</v>
      </c>
      <c r="G151" s="1"/>
      <c r="H151" s="1"/>
    </row>
    <row r="152" spans="1:8" ht="34.5" customHeight="1">
      <c r="A152" s="2" t="s">
        <v>136</v>
      </c>
      <c r="B152" s="3"/>
      <c r="C152" s="1"/>
      <c r="D152" s="3">
        <v>35953000</v>
      </c>
      <c r="E152" s="1"/>
      <c r="F152" s="34">
        <f t="shared" si="9"/>
        <v>0</v>
      </c>
      <c r="G152" s="1"/>
      <c r="H152" s="1"/>
    </row>
    <row r="153" spans="1:8" ht="60" customHeight="1">
      <c r="A153" s="2" t="s">
        <v>137</v>
      </c>
      <c r="B153" s="3"/>
      <c r="C153" s="1"/>
      <c r="D153" s="3">
        <v>22842200</v>
      </c>
      <c r="E153" s="1"/>
      <c r="F153" s="34">
        <f t="shared" si="9"/>
        <v>0</v>
      </c>
      <c r="G153" s="1"/>
      <c r="H153" s="1"/>
    </row>
    <row r="154" spans="1:8" ht="60" customHeight="1">
      <c r="A154" s="2" t="s">
        <v>138</v>
      </c>
      <c r="B154" s="3">
        <v>13865500</v>
      </c>
      <c r="C154" s="1">
        <v>10013000</v>
      </c>
      <c r="D154" s="3">
        <v>15167000</v>
      </c>
      <c r="E154" s="1"/>
      <c r="F154" s="34">
        <f t="shared" si="9"/>
        <v>0</v>
      </c>
      <c r="G154" s="1"/>
      <c r="H154" s="1"/>
    </row>
    <row r="155" spans="1:8" ht="36.75" customHeight="1">
      <c r="A155" s="2" t="s">
        <v>139</v>
      </c>
      <c r="B155" s="3"/>
      <c r="C155" s="1"/>
      <c r="D155" s="3"/>
      <c r="E155" s="1">
        <v>4893500</v>
      </c>
      <c r="F155" s="34"/>
      <c r="G155" s="1"/>
      <c r="H155" s="1"/>
    </row>
    <row r="156" spans="1:8" ht="63.75">
      <c r="A156" s="2" t="s">
        <v>140</v>
      </c>
      <c r="B156" s="3">
        <v>1307700</v>
      </c>
      <c r="C156" s="1">
        <v>1205700</v>
      </c>
      <c r="D156" s="3">
        <v>922600</v>
      </c>
      <c r="E156" s="1"/>
      <c r="F156" s="34">
        <f t="shared" si="9"/>
        <v>0</v>
      </c>
      <c r="G156" s="1"/>
      <c r="H156" s="1"/>
    </row>
    <row r="157" spans="1:8" ht="47.25" customHeight="1">
      <c r="A157" s="2" t="s">
        <v>141</v>
      </c>
      <c r="B157" s="3"/>
      <c r="C157" s="1"/>
      <c r="D157" s="3">
        <v>308087100</v>
      </c>
      <c r="E157" s="1"/>
      <c r="F157" s="34">
        <f t="shared" si="9"/>
        <v>0</v>
      </c>
      <c r="G157" s="1"/>
      <c r="H157" s="1"/>
    </row>
    <row r="158" spans="1:8" ht="34.5" customHeight="1">
      <c r="A158" s="2" t="s">
        <v>142</v>
      </c>
      <c r="B158" s="3"/>
      <c r="C158" s="1"/>
      <c r="D158" s="4"/>
      <c r="E158" s="1">
        <v>176781100</v>
      </c>
      <c r="F158" s="34"/>
      <c r="G158" s="1">
        <v>169725700</v>
      </c>
      <c r="H158" s="1">
        <v>166767500</v>
      </c>
    </row>
    <row r="159" spans="1:8" ht="51.75" customHeight="1">
      <c r="A159" s="2" t="s">
        <v>143</v>
      </c>
      <c r="B159" s="3"/>
      <c r="C159" s="1"/>
      <c r="D159" s="4"/>
      <c r="E159" s="1">
        <v>614215800</v>
      </c>
      <c r="F159" s="34"/>
      <c r="G159" s="1">
        <v>613178300</v>
      </c>
      <c r="H159" s="1">
        <v>598198900</v>
      </c>
    </row>
    <row r="160" spans="1:8" ht="36.75" customHeight="1">
      <c r="A160" s="2" t="s">
        <v>144</v>
      </c>
      <c r="B160" s="3">
        <v>15000000</v>
      </c>
      <c r="C160" s="1"/>
      <c r="D160" s="4"/>
      <c r="E160" s="1"/>
      <c r="F160" s="34"/>
      <c r="G160" s="1"/>
      <c r="H160" s="1"/>
    </row>
    <row r="161" spans="1:8" ht="21.75" customHeight="1">
      <c r="A161" s="15" t="s">
        <v>145</v>
      </c>
      <c r="B161" s="16">
        <f aca="true" t="shared" si="10" ref="B161:H161">SUM(B162:B182)</f>
        <v>2586859583.84</v>
      </c>
      <c r="C161" s="16">
        <f t="shared" si="10"/>
        <v>6788147199.46</v>
      </c>
      <c r="D161" s="16">
        <f t="shared" si="10"/>
        <v>5958833700</v>
      </c>
      <c r="E161" s="16">
        <f t="shared" si="10"/>
        <v>5926588100</v>
      </c>
      <c r="F161" s="35">
        <f t="shared" si="9"/>
        <v>0.9945886054849962</v>
      </c>
      <c r="G161" s="16">
        <f t="shared" si="10"/>
        <v>6410593800</v>
      </c>
      <c r="H161" s="16">
        <f t="shared" si="10"/>
        <v>6415292700</v>
      </c>
    </row>
    <row r="162" spans="1:8" ht="49.5" customHeight="1">
      <c r="A162" s="2" t="s">
        <v>146</v>
      </c>
      <c r="B162" s="3">
        <v>19139600</v>
      </c>
      <c r="C162" s="1">
        <v>20930400</v>
      </c>
      <c r="D162" s="3">
        <v>21980200</v>
      </c>
      <c r="E162" s="1">
        <v>22517800</v>
      </c>
      <c r="F162" s="34">
        <f t="shared" si="9"/>
        <v>1.024458376174921</v>
      </c>
      <c r="G162" s="1">
        <v>22517800</v>
      </c>
      <c r="H162" s="1">
        <v>22517800</v>
      </c>
    </row>
    <row r="163" spans="1:8" ht="49.5" customHeight="1">
      <c r="A163" s="2" t="s">
        <v>147</v>
      </c>
      <c r="B163" s="3">
        <v>645000</v>
      </c>
      <c r="C163" s="1">
        <v>26844</v>
      </c>
      <c r="D163" s="3">
        <v>412200</v>
      </c>
      <c r="E163" s="1"/>
      <c r="F163" s="34">
        <f t="shared" si="9"/>
        <v>0</v>
      </c>
      <c r="G163" s="1"/>
      <c r="H163" s="1"/>
    </row>
    <row r="164" spans="1:8" ht="41.25" customHeight="1">
      <c r="A164" s="2" t="s">
        <v>148</v>
      </c>
      <c r="B164" s="3">
        <v>8378000</v>
      </c>
      <c r="C164" s="1">
        <v>7309400</v>
      </c>
      <c r="D164" s="3">
        <v>7009400</v>
      </c>
      <c r="E164" s="1">
        <v>7034000</v>
      </c>
      <c r="F164" s="34">
        <f t="shared" si="9"/>
        <v>1.0035095728593033</v>
      </c>
      <c r="G164" s="1">
        <v>7034000</v>
      </c>
      <c r="H164" s="1">
        <v>7034000</v>
      </c>
    </row>
    <row r="165" spans="1:8" ht="41.25" customHeight="1">
      <c r="A165" s="2" t="s">
        <v>149</v>
      </c>
      <c r="B165" s="3">
        <v>221968600</v>
      </c>
      <c r="C165" s="1">
        <v>212410234.04</v>
      </c>
      <c r="D165" s="3">
        <f>227982000-8900000</f>
        <v>219082000</v>
      </c>
      <c r="E165" s="1">
        <v>225268600</v>
      </c>
      <c r="F165" s="34">
        <f t="shared" si="9"/>
        <v>1.0282387416583745</v>
      </c>
      <c r="G165" s="1">
        <v>228516000</v>
      </c>
      <c r="H165" s="1">
        <v>232627100</v>
      </c>
    </row>
    <row r="166" spans="1:8" ht="54" customHeight="1">
      <c r="A166" s="2" t="s">
        <v>150</v>
      </c>
      <c r="B166" s="3">
        <v>243097500</v>
      </c>
      <c r="C166" s="1">
        <v>346835929.32</v>
      </c>
      <c r="D166" s="3">
        <v>346896600</v>
      </c>
      <c r="E166" s="1"/>
      <c r="F166" s="34">
        <f t="shared" si="9"/>
        <v>0</v>
      </c>
      <c r="G166" s="1"/>
      <c r="H166" s="1"/>
    </row>
    <row r="167" spans="1:8" ht="92.25" customHeight="1">
      <c r="A167" s="2" t="s">
        <v>213</v>
      </c>
      <c r="B167" s="3">
        <v>186776000</v>
      </c>
      <c r="C167" s="1">
        <v>221740600</v>
      </c>
      <c r="D167" s="3">
        <f>156973100+10161100</f>
        <v>167134200</v>
      </c>
      <c r="E167" s="1">
        <v>84906200</v>
      </c>
      <c r="F167" s="34">
        <f t="shared" si="9"/>
        <v>0.5080121243886649</v>
      </c>
      <c r="G167" s="1"/>
      <c r="H167" s="1"/>
    </row>
    <row r="168" spans="1:8" ht="75" customHeight="1">
      <c r="A168" s="2" t="s">
        <v>151</v>
      </c>
      <c r="B168" s="3">
        <v>16436300</v>
      </c>
      <c r="C168" s="1">
        <v>13632900</v>
      </c>
      <c r="D168" s="3">
        <v>10859200</v>
      </c>
      <c r="E168" s="1">
        <v>9602500</v>
      </c>
      <c r="F168" s="34">
        <f t="shared" si="9"/>
        <v>0.884273242964491</v>
      </c>
      <c r="G168" s="1">
        <v>15780100</v>
      </c>
      <c r="H168" s="1">
        <v>15780100</v>
      </c>
    </row>
    <row r="169" spans="1:8" ht="60" customHeight="1">
      <c r="A169" s="2" t="s">
        <v>152</v>
      </c>
      <c r="B169" s="3"/>
      <c r="C169" s="1">
        <v>4017846850</v>
      </c>
      <c r="D169" s="3">
        <f>4383364400-1250000000</f>
        <v>3133364400</v>
      </c>
      <c r="E169" s="1">
        <v>3559447000</v>
      </c>
      <c r="F169" s="34">
        <f t="shared" si="9"/>
        <v>1.135982460259011</v>
      </c>
      <c r="G169" s="1">
        <v>4132505100</v>
      </c>
      <c r="H169" s="1">
        <v>4132505100</v>
      </c>
    </row>
    <row r="170" spans="1:8" ht="60" customHeight="1">
      <c r="A170" s="2" t="s">
        <v>153</v>
      </c>
      <c r="B170" s="3">
        <v>42498000</v>
      </c>
      <c r="C170" s="1">
        <v>43052321.09</v>
      </c>
      <c r="D170" s="3">
        <v>44546200</v>
      </c>
      <c r="E170" s="1"/>
      <c r="F170" s="34">
        <f t="shared" si="9"/>
        <v>0</v>
      </c>
      <c r="G170" s="1"/>
      <c r="H170" s="1"/>
    </row>
    <row r="171" spans="1:8" ht="60" customHeight="1">
      <c r="A171" s="2" t="s">
        <v>154</v>
      </c>
      <c r="B171" s="3">
        <v>50949100</v>
      </c>
      <c r="C171" s="1">
        <v>53674709.76</v>
      </c>
      <c r="D171" s="3">
        <v>54443300</v>
      </c>
      <c r="E171" s="1">
        <v>76780900</v>
      </c>
      <c r="F171" s="34">
        <f t="shared" si="9"/>
        <v>1.410291073465422</v>
      </c>
      <c r="G171" s="1">
        <v>76780900</v>
      </c>
      <c r="H171" s="1">
        <v>76780900</v>
      </c>
    </row>
    <row r="172" spans="1:8" ht="51">
      <c r="A172" s="2" t="s">
        <v>155</v>
      </c>
      <c r="B172" s="3">
        <v>64249.5</v>
      </c>
      <c r="C172" s="1">
        <v>56096.16</v>
      </c>
      <c r="D172" s="3">
        <v>80200</v>
      </c>
      <c r="E172" s="1">
        <v>100900</v>
      </c>
      <c r="F172" s="34">
        <f t="shared" si="9"/>
        <v>1.2581047381546135</v>
      </c>
      <c r="G172" s="1">
        <v>116000</v>
      </c>
      <c r="H172" s="1">
        <v>116000</v>
      </c>
    </row>
    <row r="173" spans="1:8" ht="34.5" customHeight="1">
      <c r="A173" s="2" t="s">
        <v>156</v>
      </c>
      <c r="B173" s="3">
        <v>761434156.62</v>
      </c>
      <c r="C173" s="1">
        <v>746372660.09</v>
      </c>
      <c r="D173" s="3">
        <f>1028085100-275000000</f>
        <v>753085100</v>
      </c>
      <c r="E173" s="1">
        <v>959599100</v>
      </c>
      <c r="F173" s="34">
        <f t="shared" si="9"/>
        <v>1.274223988763023</v>
      </c>
      <c r="G173" s="1">
        <v>959738500</v>
      </c>
      <c r="H173" s="1">
        <v>959628100</v>
      </c>
    </row>
    <row r="174" spans="1:8" ht="47.25" customHeight="1">
      <c r="A174" s="2" t="s">
        <v>157</v>
      </c>
      <c r="B174" s="3">
        <v>6060693.2</v>
      </c>
      <c r="C174" s="1">
        <v>6611480.71</v>
      </c>
      <c r="D174" s="3">
        <f>6558700+1187700</f>
        <v>7746400</v>
      </c>
      <c r="E174" s="1">
        <v>8566900</v>
      </c>
      <c r="F174" s="34">
        <f t="shared" si="9"/>
        <v>1.1059201693689973</v>
      </c>
      <c r="G174" s="1">
        <v>8566900</v>
      </c>
      <c r="H174" s="1">
        <v>8566900</v>
      </c>
    </row>
    <row r="175" spans="1:8" ht="60" customHeight="1">
      <c r="A175" s="2" t="s">
        <v>158</v>
      </c>
      <c r="B175" s="3">
        <v>7088412.83</v>
      </c>
      <c r="C175" s="1">
        <v>7323455.46</v>
      </c>
      <c r="D175" s="1">
        <f>13405500-6200400</f>
        <v>7205100</v>
      </c>
      <c r="E175" s="1">
        <v>7635700</v>
      </c>
      <c r="F175" s="34">
        <f t="shared" si="9"/>
        <v>1.0597632232724044</v>
      </c>
      <c r="G175" s="1">
        <v>7987300</v>
      </c>
      <c r="H175" s="1">
        <v>8309500</v>
      </c>
    </row>
    <row r="176" spans="1:8" ht="60" customHeight="1">
      <c r="A176" s="2" t="s">
        <v>159</v>
      </c>
      <c r="B176" s="3">
        <v>56370.7</v>
      </c>
      <c r="C176" s="1">
        <v>97840.33</v>
      </c>
      <c r="D176" s="3">
        <v>229900</v>
      </c>
      <c r="E176" s="1">
        <v>215500</v>
      </c>
      <c r="F176" s="34">
        <f t="shared" si="9"/>
        <v>0.9373640713353631</v>
      </c>
      <c r="G176" s="1">
        <v>215500</v>
      </c>
      <c r="H176" s="1">
        <v>215500</v>
      </c>
    </row>
    <row r="177" spans="1:8" ht="49.5" customHeight="1">
      <c r="A177" s="2" t="s">
        <v>160</v>
      </c>
      <c r="B177" s="3">
        <v>284400000</v>
      </c>
      <c r="C177" s="1">
        <v>329429000</v>
      </c>
      <c r="D177" s="3">
        <f>356973600+5390900</f>
        <v>362364500</v>
      </c>
      <c r="E177" s="1">
        <v>333197800</v>
      </c>
      <c r="F177" s="34">
        <f t="shared" si="9"/>
        <v>0.9195100513433297</v>
      </c>
      <c r="G177" s="1">
        <v>334748500</v>
      </c>
      <c r="H177" s="1">
        <v>336360200</v>
      </c>
    </row>
    <row r="178" spans="1:8" ht="87.75" customHeight="1">
      <c r="A178" s="2" t="s">
        <v>161</v>
      </c>
      <c r="B178" s="3">
        <v>438853900</v>
      </c>
      <c r="C178" s="1">
        <v>461291286.91</v>
      </c>
      <c r="D178" s="3">
        <v>489683900</v>
      </c>
      <c r="E178" s="1">
        <v>504144400</v>
      </c>
      <c r="F178" s="34">
        <f t="shared" si="9"/>
        <v>1.029530274530161</v>
      </c>
      <c r="G178" s="1">
        <v>505708300</v>
      </c>
      <c r="H178" s="1">
        <v>504484200</v>
      </c>
    </row>
    <row r="179" spans="1:8" ht="87.75" customHeight="1">
      <c r="A179" s="2" t="s">
        <v>162</v>
      </c>
      <c r="B179" s="3">
        <v>218832100.99</v>
      </c>
      <c r="C179" s="1">
        <v>224394000</v>
      </c>
      <c r="D179" s="3">
        <v>227149900</v>
      </c>
      <c r="E179" s="1"/>
      <c r="F179" s="34">
        <f t="shared" si="9"/>
        <v>0</v>
      </c>
      <c r="G179" s="1"/>
      <c r="H179" s="1"/>
    </row>
    <row r="180" spans="1:8" ht="47.25" customHeight="1">
      <c r="A180" s="2" t="s">
        <v>163</v>
      </c>
      <c r="B180" s="3"/>
      <c r="C180" s="1"/>
      <c r="D180" s="3">
        <f>4196600-410600</f>
        <v>3786000</v>
      </c>
      <c r="E180" s="1">
        <v>8481800</v>
      </c>
      <c r="F180" s="34">
        <f t="shared" si="9"/>
        <v>2.2403063919704174</v>
      </c>
      <c r="G180" s="1"/>
      <c r="H180" s="1"/>
    </row>
    <row r="181" spans="1:8" ht="36.75" customHeight="1">
      <c r="A181" s="2" t="s">
        <v>164</v>
      </c>
      <c r="B181" s="3"/>
      <c r="C181" s="1"/>
      <c r="D181" s="3">
        <v>22950500</v>
      </c>
      <c r="E181" s="1"/>
      <c r="F181" s="34">
        <f t="shared" si="9"/>
        <v>0</v>
      </c>
      <c r="G181" s="1"/>
      <c r="H181" s="1"/>
    </row>
    <row r="182" spans="1:8" ht="36.75" customHeight="1">
      <c r="A182" s="2" t="s">
        <v>165</v>
      </c>
      <c r="B182" s="3">
        <v>80181600</v>
      </c>
      <c r="C182" s="1">
        <v>75111191.59</v>
      </c>
      <c r="D182" s="1">
        <v>78824500</v>
      </c>
      <c r="E182" s="1">
        <v>119089000</v>
      </c>
      <c r="F182" s="34">
        <f t="shared" si="9"/>
        <v>1.510811993732913</v>
      </c>
      <c r="G182" s="1">
        <v>110378900</v>
      </c>
      <c r="H182" s="1">
        <v>110367300</v>
      </c>
    </row>
    <row r="183" spans="1:8" ht="21.75" customHeight="1">
      <c r="A183" s="15" t="s">
        <v>166</v>
      </c>
      <c r="B183" s="16">
        <f aca="true" t="shared" si="11" ref="B183:H183">SUM(B184:B215)</f>
        <v>2136957672.96</v>
      </c>
      <c r="C183" s="16">
        <f t="shared" si="11"/>
        <v>894548620.1499999</v>
      </c>
      <c r="D183" s="16">
        <f t="shared" si="11"/>
        <v>991286610.6800001</v>
      </c>
      <c r="E183" s="16">
        <f t="shared" si="11"/>
        <v>92699784</v>
      </c>
      <c r="F183" s="35">
        <f t="shared" si="9"/>
        <v>0.0935146132322014</v>
      </c>
      <c r="G183" s="16">
        <f t="shared" si="11"/>
        <v>88543284</v>
      </c>
      <c r="H183" s="16">
        <f t="shared" si="11"/>
        <v>86854984</v>
      </c>
    </row>
    <row r="184" spans="1:8" ht="47.25" customHeight="1">
      <c r="A184" s="2" t="s">
        <v>167</v>
      </c>
      <c r="B184" s="3">
        <v>100000</v>
      </c>
      <c r="C184" s="1">
        <v>0</v>
      </c>
      <c r="D184" s="3"/>
      <c r="E184" s="1"/>
      <c r="F184" s="34"/>
      <c r="G184" s="1"/>
      <c r="H184" s="1"/>
    </row>
    <row r="185" spans="1:8" ht="47.25" customHeight="1">
      <c r="A185" s="2" t="s">
        <v>168</v>
      </c>
      <c r="B185" s="3">
        <v>4845000</v>
      </c>
      <c r="C185" s="1"/>
      <c r="D185" s="3"/>
      <c r="E185" s="1"/>
      <c r="F185" s="34"/>
      <c r="G185" s="1"/>
      <c r="H185" s="1"/>
    </row>
    <row r="186" spans="1:8" ht="34.5" customHeight="1">
      <c r="A186" s="2" t="s">
        <v>169</v>
      </c>
      <c r="B186" s="3">
        <v>1768332400</v>
      </c>
      <c r="C186" s="1"/>
      <c r="D186" s="3"/>
      <c r="E186" s="1"/>
      <c r="F186" s="34"/>
      <c r="G186" s="1"/>
      <c r="H186" s="1"/>
    </row>
    <row r="187" spans="1:8" ht="51">
      <c r="A187" s="2" t="s">
        <v>170</v>
      </c>
      <c r="B187" s="3"/>
      <c r="C187" s="1">
        <v>348122300</v>
      </c>
      <c r="D187" s="3"/>
      <c r="E187" s="1"/>
      <c r="F187" s="34"/>
      <c r="G187" s="1"/>
      <c r="H187" s="1"/>
    </row>
    <row r="188" spans="1:8" ht="62.25" customHeight="1">
      <c r="A188" s="2" t="s">
        <v>171</v>
      </c>
      <c r="B188" s="3">
        <v>100250900</v>
      </c>
      <c r="C188" s="1">
        <v>124000100</v>
      </c>
      <c r="D188" s="3"/>
      <c r="E188" s="1"/>
      <c r="F188" s="34"/>
      <c r="G188" s="1"/>
      <c r="H188" s="1"/>
    </row>
    <row r="189" spans="1:8" ht="90" customHeight="1">
      <c r="A189" s="2" t="s">
        <v>172</v>
      </c>
      <c r="B189" s="3">
        <v>1584000</v>
      </c>
      <c r="C189" s="1">
        <v>1920000</v>
      </c>
      <c r="D189" s="3">
        <v>1280000</v>
      </c>
      <c r="E189" s="1"/>
      <c r="F189" s="34">
        <f t="shared" si="9"/>
        <v>0</v>
      </c>
      <c r="G189" s="1"/>
      <c r="H189" s="1"/>
    </row>
    <row r="190" spans="1:8" ht="62.25" customHeight="1">
      <c r="A190" s="2" t="s">
        <v>173</v>
      </c>
      <c r="B190" s="3">
        <v>58934900</v>
      </c>
      <c r="C190" s="1">
        <v>80153700</v>
      </c>
      <c r="D190" s="3">
        <f>58533100+8503300</f>
        <v>67036400</v>
      </c>
      <c r="E190" s="1"/>
      <c r="F190" s="34">
        <f t="shared" si="9"/>
        <v>0</v>
      </c>
      <c r="G190" s="1"/>
      <c r="H190" s="1"/>
    </row>
    <row r="191" spans="1:8" ht="96.75" customHeight="1">
      <c r="A191" s="2" t="s">
        <v>174</v>
      </c>
      <c r="B191" s="3">
        <v>9322700</v>
      </c>
      <c r="C191" s="1">
        <v>776891.66</v>
      </c>
      <c r="D191" s="3">
        <f>11800200-7792800</f>
        <v>4007400</v>
      </c>
      <c r="E191" s="1"/>
      <c r="F191" s="34">
        <f t="shared" si="9"/>
        <v>0</v>
      </c>
      <c r="G191" s="1"/>
      <c r="H191" s="1"/>
    </row>
    <row r="192" spans="1:8" ht="48" customHeight="1">
      <c r="A192" s="2" t="s">
        <v>175</v>
      </c>
      <c r="B192" s="3">
        <v>22000000</v>
      </c>
      <c r="C192" s="1">
        <v>20000000</v>
      </c>
      <c r="D192" s="3">
        <f>16100000+500000</f>
        <v>16600000</v>
      </c>
      <c r="E192" s="1"/>
      <c r="F192" s="34">
        <f t="shared" si="9"/>
        <v>0</v>
      </c>
      <c r="G192" s="1"/>
      <c r="H192" s="1"/>
    </row>
    <row r="193" spans="1:8" ht="45.75" customHeight="1">
      <c r="A193" s="2" t="s">
        <v>214</v>
      </c>
      <c r="B193" s="3">
        <v>6028969.77</v>
      </c>
      <c r="C193" s="1">
        <v>3814463.15</v>
      </c>
      <c r="D193" s="1">
        <v>7783200</v>
      </c>
      <c r="E193" s="1">
        <v>7783200</v>
      </c>
      <c r="F193" s="34">
        <f t="shared" si="9"/>
        <v>1</v>
      </c>
      <c r="G193" s="1">
        <v>7783200</v>
      </c>
      <c r="H193" s="1">
        <v>7783200</v>
      </c>
    </row>
    <row r="194" spans="1:8" ht="44.25" customHeight="1">
      <c r="A194" s="2" t="s">
        <v>215</v>
      </c>
      <c r="B194" s="3">
        <v>1943892.19</v>
      </c>
      <c r="C194" s="1">
        <v>2351062.55</v>
      </c>
      <c r="D194" s="1">
        <v>2920040</v>
      </c>
      <c r="E194" s="1">
        <v>3093584</v>
      </c>
      <c r="F194" s="34">
        <f t="shared" si="9"/>
        <v>1.0594320625744853</v>
      </c>
      <c r="G194" s="1">
        <v>3093584</v>
      </c>
      <c r="H194" s="1">
        <v>3093584</v>
      </c>
    </row>
    <row r="195" spans="1:8" ht="54.75" customHeight="1">
      <c r="A195" s="2" t="s">
        <v>176</v>
      </c>
      <c r="B195" s="3"/>
      <c r="C195" s="1">
        <v>383400</v>
      </c>
      <c r="D195" s="3">
        <v>369000</v>
      </c>
      <c r="E195" s="1"/>
      <c r="F195" s="34">
        <f t="shared" si="9"/>
        <v>0</v>
      </c>
      <c r="G195" s="1"/>
      <c r="H195" s="1"/>
    </row>
    <row r="196" spans="1:8" ht="63.75">
      <c r="A196" s="2" t="s">
        <v>177</v>
      </c>
      <c r="B196" s="3">
        <v>2146751</v>
      </c>
      <c r="C196" s="1">
        <v>1776984.8</v>
      </c>
      <c r="D196" s="3">
        <v>1623000</v>
      </c>
      <c r="E196" s="1"/>
      <c r="F196" s="34">
        <f t="shared" si="9"/>
        <v>0</v>
      </c>
      <c r="G196" s="1"/>
      <c r="H196" s="1"/>
    </row>
    <row r="197" spans="1:8" ht="48" customHeight="1">
      <c r="A197" s="2" t="s">
        <v>178</v>
      </c>
      <c r="B197" s="3">
        <v>1600000</v>
      </c>
      <c r="C197" s="1">
        <v>1600000</v>
      </c>
      <c r="D197" s="3">
        <v>1600000</v>
      </c>
      <c r="E197" s="1"/>
      <c r="F197" s="34">
        <f t="shared" si="9"/>
        <v>0</v>
      </c>
      <c r="G197" s="1"/>
      <c r="H197" s="1"/>
    </row>
    <row r="198" spans="1:8" ht="58.5" customHeight="1">
      <c r="A198" s="2" t="s">
        <v>179</v>
      </c>
      <c r="B198" s="3">
        <v>550000</v>
      </c>
      <c r="C198" s="1">
        <v>500000</v>
      </c>
      <c r="D198" s="3">
        <v>500000</v>
      </c>
      <c r="E198" s="1"/>
      <c r="F198" s="34">
        <f aca="true" t="shared" si="12" ref="F198:F223">E198/D198</f>
        <v>0</v>
      </c>
      <c r="G198" s="1"/>
      <c r="H198" s="1"/>
    </row>
    <row r="199" spans="1:8" ht="51">
      <c r="A199" s="2" t="s">
        <v>180</v>
      </c>
      <c r="B199" s="3">
        <v>13300000</v>
      </c>
      <c r="C199" s="1"/>
      <c r="D199" s="3"/>
      <c r="E199" s="1"/>
      <c r="F199" s="34"/>
      <c r="G199" s="1"/>
      <c r="H199" s="1"/>
    </row>
    <row r="200" spans="1:8" ht="45.75" customHeight="1">
      <c r="A200" s="2" t="s">
        <v>216</v>
      </c>
      <c r="B200" s="3">
        <v>37600000</v>
      </c>
      <c r="C200" s="1"/>
      <c r="D200" s="3"/>
      <c r="E200" s="1"/>
      <c r="F200" s="34"/>
      <c r="G200" s="1"/>
      <c r="H200" s="1"/>
    </row>
    <row r="201" spans="1:8" ht="58.5" customHeight="1">
      <c r="A201" s="2" t="s">
        <v>181</v>
      </c>
      <c r="B201" s="3">
        <v>9600000</v>
      </c>
      <c r="C201" s="1"/>
      <c r="D201" s="3"/>
      <c r="E201" s="1"/>
      <c r="F201" s="34"/>
      <c r="G201" s="1"/>
      <c r="H201" s="1"/>
    </row>
    <row r="202" spans="1:8" ht="58.5" customHeight="1">
      <c r="A202" s="2" t="s">
        <v>217</v>
      </c>
      <c r="B202" s="3">
        <v>18480000</v>
      </c>
      <c r="C202" s="1"/>
      <c r="D202" s="3"/>
      <c r="E202" s="1"/>
      <c r="F202" s="34"/>
      <c r="G202" s="1"/>
      <c r="H202" s="1"/>
    </row>
    <row r="203" spans="1:8" ht="63.75">
      <c r="A203" s="2" t="s">
        <v>182</v>
      </c>
      <c r="B203" s="3">
        <v>16502360</v>
      </c>
      <c r="C203" s="1"/>
      <c r="D203" s="3"/>
      <c r="E203" s="1"/>
      <c r="F203" s="34"/>
      <c r="G203" s="1"/>
      <c r="H203" s="1"/>
    </row>
    <row r="204" spans="1:8" ht="48" customHeight="1">
      <c r="A204" s="2" t="s">
        <v>183</v>
      </c>
      <c r="B204" s="3"/>
      <c r="C204" s="1">
        <v>83367300</v>
      </c>
      <c r="D204" s="3">
        <f>87342700+26773400</f>
        <v>114116100</v>
      </c>
      <c r="E204" s="1">
        <v>81823000</v>
      </c>
      <c r="F204" s="34">
        <f t="shared" si="12"/>
        <v>0.7170153904663759</v>
      </c>
      <c r="G204" s="1">
        <v>77666500</v>
      </c>
      <c r="H204" s="1">
        <v>75978200</v>
      </c>
    </row>
    <row r="205" spans="1:8" ht="111.75" customHeight="1">
      <c r="A205" s="2" t="s">
        <v>184</v>
      </c>
      <c r="B205" s="3">
        <v>24927700</v>
      </c>
      <c r="C205" s="1">
        <v>28327700</v>
      </c>
      <c r="D205" s="3">
        <v>22154100</v>
      </c>
      <c r="E205" s="1"/>
      <c r="F205" s="34">
        <f t="shared" si="12"/>
        <v>0</v>
      </c>
      <c r="G205" s="1"/>
      <c r="H205" s="1"/>
    </row>
    <row r="206" spans="1:8" ht="38.25">
      <c r="A206" s="2" t="s">
        <v>185</v>
      </c>
      <c r="B206" s="3">
        <v>1371900</v>
      </c>
      <c r="C206" s="1">
        <v>3079500</v>
      </c>
      <c r="D206" s="3">
        <v>2705700</v>
      </c>
      <c r="E206" s="1"/>
      <c r="F206" s="34">
        <f t="shared" si="12"/>
        <v>0</v>
      </c>
      <c r="G206" s="1"/>
      <c r="H206" s="1"/>
    </row>
    <row r="207" spans="1:8" ht="63.75">
      <c r="A207" s="2" t="s">
        <v>186</v>
      </c>
      <c r="B207" s="3">
        <v>8944800</v>
      </c>
      <c r="C207" s="1">
        <v>8302917.99</v>
      </c>
      <c r="D207" s="3">
        <v>675811.68</v>
      </c>
      <c r="E207" s="1"/>
      <c r="F207" s="34">
        <f t="shared" si="12"/>
        <v>0</v>
      </c>
      <c r="G207" s="1"/>
      <c r="H207" s="1"/>
    </row>
    <row r="208" spans="1:8" ht="63.75">
      <c r="A208" s="2" t="s">
        <v>187</v>
      </c>
      <c r="B208" s="3">
        <v>1475600</v>
      </c>
      <c r="C208" s="1">
        <v>4526500</v>
      </c>
      <c r="D208" s="3"/>
      <c r="E208" s="1"/>
      <c r="F208" s="34"/>
      <c r="G208" s="1"/>
      <c r="H208" s="1"/>
    </row>
    <row r="209" spans="1:8" ht="102">
      <c r="A209" s="2" t="s">
        <v>188</v>
      </c>
      <c r="B209" s="3">
        <v>1484000</v>
      </c>
      <c r="C209" s="1">
        <v>665700</v>
      </c>
      <c r="D209" s="3"/>
      <c r="E209" s="1"/>
      <c r="F209" s="34"/>
      <c r="G209" s="1"/>
      <c r="H209" s="1"/>
    </row>
    <row r="210" spans="1:8" ht="38.25">
      <c r="A210" s="2" t="s">
        <v>189</v>
      </c>
      <c r="B210" s="3"/>
      <c r="C210" s="1">
        <v>157811500</v>
      </c>
      <c r="D210" s="3">
        <v>641753540</v>
      </c>
      <c r="E210" s="1"/>
      <c r="F210" s="34">
        <f t="shared" si="12"/>
        <v>0</v>
      </c>
      <c r="G210" s="1"/>
      <c r="H210" s="1"/>
    </row>
    <row r="211" spans="1:8" ht="63.75">
      <c r="A211" s="2" t="s">
        <v>190</v>
      </c>
      <c r="B211" s="3"/>
      <c r="C211" s="1"/>
      <c r="D211" s="3"/>
      <c r="E211" s="1"/>
      <c r="F211" s="34"/>
      <c r="G211" s="1"/>
      <c r="H211" s="1"/>
    </row>
    <row r="212" spans="1:8" ht="51">
      <c r="A212" s="2" t="s">
        <v>191</v>
      </c>
      <c r="B212" s="3"/>
      <c r="C212" s="1"/>
      <c r="D212" s="3">
        <v>105581400</v>
      </c>
      <c r="E212" s="1"/>
      <c r="F212" s="34">
        <f t="shared" si="12"/>
        <v>0</v>
      </c>
      <c r="G212" s="1"/>
      <c r="H212" s="1"/>
    </row>
    <row r="213" spans="1:8" ht="38.25">
      <c r="A213" s="2" t="s">
        <v>192</v>
      </c>
      <c r="B213" s="3"/>
      <c r="C213" s="1"/>
      <c r="D213" s="3"/>
      <c r="E213" s="1"/>
      <c r="F213" s="34"/>
      <c r="G213" s="1"/>
      <c r="H213" s="1"/>
    </row>
    <row r="214" spans="1:8" ht="51">
      <c r="A214" s="2" t="s">
        <v>193</v>
      </c>
      <c r="B214" s="3"/>
      <c r="C214" s="1"/>
      <c r="D214" s="3">
        <v>580919</v>
      </c>
      <c r="E214" s="1"/>
      <c r="F214" s="34">
        <f t="shared" si="12"/>
        <v>0</v>
      </c>
      <c r="G214" s="1"/>
      <c r="H214" s="1"/>
    </row>
    <row r="215" spans="1:8" ht="51">
      <c r="A215" s="2" t="s">
        <v>194</v>
      </c>
      <c r="B215" s="3">
        <v>25631800</v>
      </c>
      <c r="C215" s="1">
        <v>23068600</v>
      </c>
      <c r="D215" s="3"/>
      <c r="E215" s="1"/>
      <c r="F215" s="34"/>
      <c r="G215" s="1"/>
      <c r="H215" s="1"/>
    </row>
    <row r="216" spans="1:8" ht="36.75" customHeight="1">
      <c r="A216" s="15" t="s">
        <v>195</v>
      </c>
      <c r="B216" s="16">
        <f aca="true" t="shared" si="13" ref="B216:H216">SUM(B217:B219)</f>
        <v>253065576.14000002</v>
      </c>
      <c r="C216" s="16">
        <f t="shared" si="13"/>
        <v>178781656.97</v>
      </c>
      <c r="D216" s="16">
        <f t="shared" si="13"/>
        <v>227181920</v>
      </c>
      <c r="E216" s="16">
        <f t="shared" si="13"/>
        <v>12047000</v>
      </c>
      <c r="F216" s="35">
        <f t="shared" si="12"/>
        <v>0.053027987438437</v>
      </c>
      <c r="G216" s="16">
        <f t="shared" si="13"/>
        <v>0</v>
      </c>
      <c r="H216" s="16">
        <f t="shared" si="13"/>
        <v>0</v>
      </c>
    </row>
    <row r="217" spans="1:8" ht="62.25" customHeight="1">
      <c r="A217" s="2" t="s">
        <v>196</v>
      </c>
      <c r="B217" s="3">
        <v>75035432.06</v>
      </c>
      <c r="C217" s="1"/>
      <c r="D217" s="1"/>
      <c r="E217" s="1"/>
      <c r="F217" s="34"/>
      <c r="G217" s="1"/>
      <c r="H217" s="1"/>
    </row>
    <row r="218" spans="1:8" ht="62.25" customHeight="1">
      <c r="A218" s="2" t="s">
        <v>197</v>
      </c>
      <c r="B218" s="3">
        <v>-31011.75</v>
      </c>
      <c r="C218" s="1">
        <v>178229787.47</v>
      </c>
      <c r="D218" s="1">
        <v>10911168.000000002</v>
      </c>
      <c r="E218" s="1">
        <v>12047000</v>
      </c>
      <c r="F218" s="34">
        <f t="shared" si="12"/>
        <v>1.104098113052608</v>
      </c>
      <c r="G218" s="1"/>
      <c r="H218" s="1"/>
    </row>
    <row r="219" spans="1:8" ht="78" customHeight="1">
      <c r="A219" s="2" t="s">
        <v>198</v>
      </c>
      <c r="B219" s="3">
        <v>178061155.83</v>
      </c>
      <c r="C219" s="1">
        <v>551869.5</v>
      </c>
      <c r="D219" s="1">
        <f>228317752-12047000</f>
        <v>216270752</v>
      </c>
      <c r="E219" s="1"/>
      <c r="F219" s="34">
        <f t="shared" si="12"/>
        <v>0</v>
      </c>
      <c r="G219" s="1"/>
      <c r="H219" s="1"/>
    </row>
    <row r="220" spans="1:8" ht="24" customHeight="1">
      <c r="A220" s="15" t="s">
        <v>199</v>
      </c>
      <c r="B220" s="16">
        <f aca="true" t="shared" si="14" ref="B220:H220">SUM(B221)</f>
        <v>214980270.12</v>
      </c>
      <c r="C220" s="16">
        <f t="shared" si="14"/>
        <v>100700000</v>
      </c>
      <c r="D220" s="16">
        <f t="shared" si="14"/>
        <v>0</v>
      </c>
      <c r="E220" s="16">
        <f t="shared" si="14"/>
        <v>0</v>
      </c>
      <c r="F220" s="35"/>
      <c r="G220" s="16">
        <f t="shared" si="14"/>
        <v>0</v>
      </c>
      <c r="H220" s="16">
        <f t="shared" si="14"/>
        <v>0</v>
      </c>
    </row>
    <row r="221" spans="1:8" ht="36.75" customHeight="1">
      <c r="A221" s="2" t="s">
        <v>200</v>
      </c>
      <c r="B221" s="3">
        <v>214980270.12</v>
      </c>
      <c r="C221" s="1">
        <v>100700000</v>
      </c>
      <c r="D221" s="4"/>
      <c r="E221" s="1"/>
      <c r="F221" s="34"/>
      <c r="G221" s="1"/>
      <c r="H221" s="1"/>
    </row>
    <row r="222" spans="1:8" ht="81" customHeight="1">
      <c r="A222" s="23" t="s">
        <v>201</v>
      </c>
      <c r="B222" s="16">
        <v>9057841.43</v>
      </c>
      <c r="C222" s="6">
        <v>29356219.07</v>
      </c>
      <c r="D222" s="16">
        <v>15265074.08</v>
      </c>
      <c r="E222" s="16">
        <v>0</v>
      </c>
      <c r="F222" s="35">
        <f t="shared" si="12"/>
        <v>0</v>
      </c>
      <c r="G222" s="16"/>
      <c r="H222" s="16">
        <v>0</v>
      </c>
    </row>
    <row r="223" spans="1:8" ht="47.25" customHeight="1">
      <c r="A223" s="23" t="s">
        <v>202</v>
      </c>
      <c r="B223" s="16">
        <v>-280251456.68</v>
      </c>
      <c r="C223" s="6">
        <v>-32691336.91</v>
      </c>
      <c r="D223" s="16">
        <v>-61444151.84</v>
      </c>
      <c r="E223" s="16">
        <v>0</v>
      </c>
      <c r="F223" s="35">
        <f t="shared" si="12"/>
        <v>0</v>
      </c>
      <c r="G223" s="16"/>
      <c r="H223" s="16">
        <v>0</v>
      </c>
    </row>
  </sheetData>
  <sheetProtection/>
  <autoFilter ref="A4:H223"/>
  <mergeCells count="1">
    <mergeCell ref="A1:H1"/>
  </mergeCells>
  <printOptions/>
  <pageMargins left="0.24" right="0.2755905511811024" top="0.51" bottom="0.17" header="0.28" footer="0.17"/>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2016-11-11T10:34:13Z</dcterms:created>
  <dcterms:modified xsi:type="dcterms:W3CDTF">2016-11-11T10:36:11Z</dcterms:modified>
  <cp:category/>
  <cp:version/>
  <cp:contentType/>
  <cp:contentStatus/>
</cp:coreProperties>
</file>